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088" windowHeight="7776" tabRatio="789" firstSheet="2" activeTab="9"/>
  </bookViews>
  <sheets>
    <sheet name="Форма 1" sheetId="1" r:id="rId1"/>
    <sheet name="Форма 1(продолжение)" sheetId="2" r:id="rId2"/>
    <sheet name="Табл 1 к ф.1" sheetId="3" r:id="rId3"/>
    <sheet name="Табл 2 к ф.1" sheetId="4" r:id="rId4"/>
    <sheet name="Табл 3 к ф.1(часть1)" sheetId="5" r:id="rId5"/>
    <sheet name="Табл 3 к ф.1(часть2)" sheetId="6" r:id="rId6"/>
    <sheet name="Табл 4 к ф.1" sheetId="7" r:id="rId7"/>
    <sheet name="Табл 5 к ф.1" sheetId="8" r:id="rId8"/>
    <sheet name="табл 6 к ф.1" sheetId="9" r:id="rId9"/>
    <sheet name="табл 7 к ф.1" sheetId="10" r:id="rId10"/>
  </sheets>
  <externalReferences>
    <externalReference r:id="rId13"/>
  </externalReferences>
  <definedNames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ф.1'!$A$1:$O$26</definedName>
    <definedName name="_xlnm.Print_Area" localSheetId="0">'Форма 1'!$A$1:$S$94</definedName>
    <definedName name="Ст._19.7_КоАП_Непредставление_сведений__информации" localSheetId="3">'[1]Свод1'!#REF!</definedName>
    <definedName name="Ст._19.7_КоАП_Непредставление_сведений__информации" localSheetId="4">'[1]Свод1'!#REF!</definedName>
    <definedName name="Ст._19.7_КоАП_Непредставление_сведений__информации" localSheetId="5">'[1]Свод1'!#REF!</definedName>
    <definedName name="Ст._19.7_КоАП_Непредставление_сведений__информации" localSheetId="6">'[1]Свод1'!#REF!</definedName>
    <definedName name="Ст._19.7_КоАП_Непредставление_сведений__информации" localSheetId="7">'[1]Свод1'!#REF!</definedName>
    <definedName name="Ст._19.7_КоАП_Непредставление_сведений__информации" localSheetId="9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<sst xmlns="http://schemas.openxmlformats.org/spreadsheetml/2006/main" count="549" uniqueCount="296">
  <si>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</si>
  <si>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</si>
  <si>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</si>
  <si>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</si>
  <si>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</si>
  <si>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</si>
  <si>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</si>
  <si>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</si>
  <si>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</si>
  <si>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Отчет о работе по выявлению нарушений антимонопольного законодательства 
за _____(период отчета)______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</si>
  <si>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</si>
  <si>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</si>
  <si>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</si>
  <si>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</si>
  <si>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</si>
  <si>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</si>
  <si>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</si>
  <si>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</si>
  <si>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</si>
  <si>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</si>
  <si>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</si>
  <si>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</si>
  <si>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</si>
  <si>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</si>
  <si>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>А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</si>
  <si>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</si>
  <si>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</si>
  <si>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</si>
  <si>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</si>
  <si>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</si>
  <si>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</si>
  <si>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</si>
  <si>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</si>
  <si>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</si>
  <si>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</si>
  <si>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</si>
  <si>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</si>
  <si>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Субъект рынка</t>
  </si>
  <si>
    <t>№
п/п</t>
  </si>
  <si>
    <t>Рынок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</si>
  <si>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</si>
  <si>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</si>
  <si>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</si>
  <si>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</si>
  <si>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</si>
  <si>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</si>
  <si>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</si>
  <si>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</si>
  <si>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</si>
  <si>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</si>
  <si>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</si>
  <si>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</si>
  <si>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</si>
  <si>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</si>
  <si>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</si>
  <si>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</si>
  <si>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</si>
  <si>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</si>
  <si>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</si>
  <si>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</si>
  <si>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</si>
  <si>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</si>
  <si>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</si>
  <si>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</si>
  <si>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</si>
  <si>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</si>
  <si>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</si>
  <si>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</si>
  <si>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</si>
  <si>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</si>
  <si>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</si>
  <si>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</si>
  <si>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</si>
  <si>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</si>
  <si>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</si>
  <si>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</si>
  <si>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</si>
  <si>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</si>
  <si>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</si>
  <si>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</si>
  <si>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</si>
  <si>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</si>
  <si>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</si>
  <si>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</si>
  <si>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</si>
  <si>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</si>
  <si>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</si>
  <si>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</si>
  <si>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</si>
  <si>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</si>
  <si>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</si>
  <si>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</si>
  <si>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</si>
  <si>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</si>
  <si>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</si>
  <si>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</si>
  <si>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</si>
  <si>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</si>
  <si>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</si>
  <si>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</si>
  <si>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</si>
  <si>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</si>
  <si>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</si>
  <si>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</si>
  <si>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</si>
  <si>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</si>
  <si>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</si>
  <si>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</si>
  <si>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</si>
  <si>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</si>
  <si>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</si>
  <si>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</si>
  <si>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</si>
  <si>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</si>
  <si>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</si>
  <si>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</si>
  <si>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</si>
  <si>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</si>
  <si>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</si>
  <si>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</si>
  <si>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</si>
  <si>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</si>
  <si>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</si>
  <si>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</si>
  <si>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</si>
  <si>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</si>
  <si>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</si>
  <si>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</si>
  <si>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ст.17 - прочие нарушения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</si>
  <si>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</si>
  <si>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</si>
  <si>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</si>
  <si>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</si>
  <si>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</si>
  <si>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</si>
  <si>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</si>
  <si>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</si>
  <si>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</si>
  <si>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</si>
  <si>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</si>
  <si>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</si>
  <si>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</si>
  <si>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</si>
  <si>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</si>
  <si>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</si>
  <si>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</si>
  <si>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</si>
  <si>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</si>
  <si>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</si>
  <si>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</si>
  <si>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</si>
  <si>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</si>
  <si>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</si>
  <si>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</rPr>
      <t>запроса котирово</t>
    </r>
    <r>
      <rPr>
        <sz val="10"/>
        <color indexed="8"/>
        <rFont val="Times New Roman"/>
        <family val="1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</si>
  <si>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</si>
  <si>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</si>
  <si>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</si>
  <si>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</si>
  <si>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</si>
  <si>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ст.11.1 Запрет на ограничивающие конкуренцию согласованные действия хоз. Субъектов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</si>
  <si>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</si>
  <si>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</si>
  <si>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</si>
  <si>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</si>
  <si>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</si>
  <si>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</si>
  <si>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</si>
  <si>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</si>
  <si>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</si>
  <si>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</si>
  <si>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</si>
  <si>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</si>
  <si>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</si>
  <si>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</si>
  <si>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</si>
  <si>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</si>
  <si>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</si>
  <si>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</si>
  <si>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</si>
  <si>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</si>
  <si>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</si>
  <si>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</si>
  <si>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</si>
  <si>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</rPr>
      <t>надбавок (доплат) и (или) наценок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</si>
  <si>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</si>
  <si>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</rPr>
      <t xml:space="preserve">(выполнено предупреждений) </t>
    </r>
  </si>
  <si>
    <t>Форма № 1 (продолжение)</t>
  </si>
  <si>
    <t>Таблица 4 к форме № 1</t>
  </si>
  <si>
    <t>Отчет о перечислении в федеральный бюджет дохода, полученного в результате нарушения антимонопольного законодательства 
за _____(период отчета)______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</si>
  <si>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</si>
  <si>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</si>
  <si>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</si>
  <si>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</si>
  <si>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</si>
  <si>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</si>
  <si>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</si>
  <si>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</si>
  <si>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</si>
  <si>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</si>
  <si>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</si>
  <si>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</si>
  <si>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</si>
  <si>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</si>
  <si>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</si>
  <si>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</si>
  <si>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</si>
  <si>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</si>
  <si>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</si>
  <si>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</si>
  <si>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</si>
  <si>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</si>
  <si>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</si>
  <si>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</rPr>
      <t>гр.1=гр.5+гр.6+гр.7</t>
    </r>
  </si>
  <si>
    <t>выданных в 
предыдущем 
периоде</t>
  </si>
  <si>
    <t>выданных в 
отчетном 
периоде</t>
  </si>
  <si>
    <t>Решения (предпи-сания), обжало-ванные в суд</t>
  </si>
  <si>
    <t>Решения (предпи-сания), признанные судом законными</t>
  </si>
  <si>
    <t>Отозвано 
заявителем 
жалоб 
в отчетном 
периоде</t>
  </si>
  <si>
    <t>по статье 11.1</t>
  </si>
  <si>
    <t>Решения (предпи-сания), полностью отмененные судом</t>
  </si>
  <si>
    <t>Выдано предписаний 
гр.5=гр.7+гр.8+гр.9</t>
  </si>
  <si>
    <t>Рассмотрено жалоб в отчетном периоде
гр.1=гр.2+гр.3+гр.4</t>
  </si>
  <si>
    <t>Таблица 2 к форме № 1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</si>
  <si>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_____(период отчета)______</t>
  </si>
  <si>
    <t>Органы власти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</si>
  <si>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</si>
  <si>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</si>
  <si>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</si>
  <si>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</si>
  <si>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</si>
  <si>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</si>
  <si>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</si>
  <si>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</si>
  <si>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</si>
  <si>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</si>
  <si>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</si>
  <si>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</si>
  <si>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</si>
  <si>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</si>
  <si>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</si>
  <si>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</si>
  <si>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1)</t>
  </si>
  <si>
    <t>Отчёт о рассмотрении заявлений о даче согласия на предоставление государственной или муниципальной преференции (часть 1)
за _____(период отчета)______</t>
  </si>
  <si>
    <t>Часть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</si>
  <si>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</si>
  <si>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</si>
  <si>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</si>
  <si>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</si>
  <si>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</si>
  <si>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</si>
  <si>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</si>
  <si>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</si>
  <si>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</si>
  <si>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</si>
  <si>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</si>
  <si>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</si>
  <si>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</si>
  <si>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</si>
  <si>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</si>
  <si>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</si>
  <si>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Социальное обеспечение населения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</si>
  <si>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</si>
  <si>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</si>
  <si>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</si>
  <si>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</si>
  <si>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</si>
  <si>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Таблица 3 к форме № 1 (часть 2)</t>
  </si>
  <si>
    <t>Отчёт о рассмотрении заявлений о даче согласия на предоставление государственной или муниципальной преференции (часть 2)
за _____(период отчета)______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</si>
  <si>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</si>
  <si>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</si>
  <si>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</si>
  <si>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</si>
  <si>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</si>
  <si>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</si>
  <si>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</si>
  <si>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</si>
  <si>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</si>
  <si>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</si>
  <si>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</si>
  <si>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</si>
  <si>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</si>
  <si>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</si>
  <si>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</si>
  <si>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</si>
  <si>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</si>
  <si>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</si>
  <si>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</si>
  <si>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r>
      <t xml:space="preserve">Итого </t>
    </r>
    <r>
      <rPr>
        <b/>
        <sz val="10"/>
        <color indexed="60"/>
        <rFont val="Times New Roman"/>
        <family val="1"/>
      </rPr>
      <t>(соответствует итоговой строке части 1 таблицы 3 к форме № 1)</t>
    </r>
  </si>
  <si>
    <t>Таня</t>
  </si>
  <si>
    <t>в графе 10 указаны сведения по 2 жалобам, решение по которым принято в 2013 году и обжалованы в 2014 году.Решения признаны законными</t>
  </si>
  <si>
    <t>Юля</t>
  </si>
  <si>
    <t>Дина</t>
  </si>
  <si>
    <t>всего</t>
  </si>
  <si>
    <t>дина</t>
  </si>
  <si>
    <t>юля</t>
  </si>
  <si>
    <t xml:space="preserve">Проверочное соотношение для предупреждений, выданных в отчетном периоде (таблица 5 к форме № 1): гр. 1 = гр. 5 + гр. 6 + гр. 7.
Межформенное проверочное соотношение по предупреждениям:
сумма показателей граф 3, 4 и 5 таблицы 5 к форме № 1 должна соответствовать сумме показателей граф 2 и 5 формы № 1 (формы № 4).
Межформенное проверочное соотношение не выполняется, если предупреждение выдано в период рассмотрения дела. 
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</si>
</sst>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General"/>
    <numFmt numFmtId="173" formatCode="0.0"/>
    <numFmt numFmtId="174" formatCode="[$-1010409]General"/>
    <numFmt numFmtId="175" formatCode="[$-1010409]0.0"/>
    <numFmt numFmtId="176" formatCode="[$-1010419]#,##0.0;\-#,##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10419]#,##0.00;\-#,##0.00"/>
    <numFmt numFmtId="183" formatCode="[$-1010419]#,##0.000;\-#,##0.000"/>
    <numFmt numFmtId="184" formatCode="[$-1010419]#,##0.0000;\-#,##0.0000"/>
    <numFmt numFmtId="185" formatCode="[$-1010419]#,##0.00000;\-#,##0.00000"/>
    <numFmt numFmtId="186" formatCode="[$-1010419]#,##0.000000;\-#,##0.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6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7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2" fontId="5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5" fillId="6" borderId="17" xfId="0" applyFont="1" applyFill="1" applyBorder="1" applyAlignment="1">
      <alignment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21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25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0" fontId="6" fillId="6" borderId="15" xfId="0" applyFont="1" applyFill="1" applyBorder="1" applyAlignment="1">
      <alignment vertical="center" wrapText="1"/>
    </xf>
    <xf numFmtId="172" fontId="5" fillId="6" borderId="10" xfId="0" applyNumberFormat="1" applyFont="1" applyFill="1" applyBorder="1" applyAlignment="1">
      <alignment horizontal="right" vertical="center" wrapText="1"/>
    </xf>
    <xf numFmtId="172" fontId="5" fillId="6" borderId="12" xfId="0" applyNumberFormat="1" applyFont="1" applyFill="1" applyBorder="1" applyAlignment="1">
      <alignment horizontal="right" vertical="center" wrapText="1"/>
    </xf>
    <xf numFmtId="0" fontId="4" fillId="6" borderId="15" xfId="0" applyFont="1" applyFill="1" applyBorder="1" applyAlignment="1">
      <alignment horizontal="center" vertical="center" wrapText="1"/>
    </xf>
    <xf numFmtId="172" fontId="6" fillId="6" borderId="10" xfId="0" applyNumberFormat="1" applyFont="1" applyFill="1" applyBorder="1" applyAlignment="1">
      <alignment horizontal="right" vertical="center" wrapText="1"/>
    </xf>
    <xf numFmtId="0" fontId="0" fillId="6" borderId="17" xfId="0" applyFill="1" applyBorder="1" applyAlignment="1">
      <alignment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6" borderId="13" xfId="0" applyNumberFormat="1" applyFont="1" applyFill="1" applyBorder="1" applyAlignment="1">
      <alignment horizontal="right" vertical="center" wrapText="1"/>
    </xf>
    <xf numFmtId="172" fontId="5" fillId="6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60">
      <alignment/>
      <protection/>
    </xf>
    <xf numFmtId="0" fontId="11" fillId="0" borderId="0" xfId="0" applyFont="1" applyAlignment="1">
      <alignment wrapText="1"/>
    </xf>
    <xf numFmtId="0" fontId="22" fillId="0" borderId="0" xfId="60" applyFont="1">
      <alignment/>
      <protection/>
    </xf>
    <xf numFmtId="0" fontId="23" fillId="0" borderId="11" xfId="60" applyFont="1" applyBorder="1">
      <alignment/>
      <protection/>
    </xf>
    <xf numFmtId="0" fontId="16" fillId="0" borderId="0" xfId="0" applyFont="1" applyAlignment="1">
      <alignment wrapText="1"/>
    </xf>
    <xf numFmtId="4" fontId="19" fillId="6" borderId="11" xfId="59" applyNumberFormat="1" applyFont="1" applyFill="1" applyBorder="1" applyAlignment="1">
      <alignment horizontal="center" vertical="center" wrapText="1"/>
      <protection/>
    </xf>
    <xf numFmtId="4" fontId="19" fillId="6" borderId="11" xfId="59" applyNumberFormat="1" applyFont="1" applyFill="1" applyBorder="1" applyAlignment="1">
      <alignment horizontal="left" vertical="center" wrapText="1"/>
      <protection/>
    </xf>
    <xf numFmtId="0" fontId="69" fillId="0" borderId="0" xfId="60" applyFont="1">
      <alignment/>
      <protection/>
    </xf>
    <xf numFmtId="4" fontId="11" fillId="6" borderId="11" xfId="59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7" fillId="0" borderId="0" xfId="0" applyFont="1" applyAlignment="1">
      <alignment wrapText="1"/>
    </xf>
    <xf numFmtId="0" fontId="10" fillId="6" borderId="16" xfId="0" applyFont="1" applyFill="1" applyBorder="1" applyAlignment="1">
      <alignment horizontal="center" vertical="center" wrapText="1"/>
    </xf>
    <xf numFmtId="0" fontId="21" fillId="6" borderId="11" xfId="60" applyFont="1" applyFill="1" applyBorder="1">
      <alignment/>
      <protection/>
    </xf>
    <xf numFmtId="0" fontId="25" fillId="6" borderId="1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wrapText="1"/>
    </xf>
    <xf numFmtId="0" fontId="0" fillId="0" borderId="0" xfId="53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0" fillId="0" borderId="0" xfId="53" applyAlignment="1">
      <alignment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5" fillId="0" borderId="15" xfId="52" applyFont="1" applyFill="1" applyBorder="1" applyAlignment="1">
      <alignment vertical="center" wrapText="1"/>
      <protection/>
    </xf>
    <xf numFmtId="0" fontId="6" fillId="6" borderId="15" xfId="52" applyFont="1" applyFill="1" applyBorder="1" applyAlignment="1">
      <alignment vertical="center" wrapText="1"/>
      <protection/>
    </xf>
    <xf numFmtId="0" fontId="5" fillId="6" borderId="2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172" fontId="10" fillId="6" borderId="10" xfId="0" applyNumberFormat="1" applyFont="1" applyFill="1" applyBorder="1" applyAlignment="1">
      <alignment horizontal="center" vertical="center" wrapText="1"/>
    </xf>
    <xf numFmtId="0" fontId="4" fillId="6" borderId="26" xfId="0" applyFont="1" applyFill="1" applyBorder="1" applyAlignment="1" applyProtection="1">
      <alignment vertical="center" wrapText="1"/>
      <protection/>
    </xf>
    <xf numFmtId="0" fontId="4" fillId="6" borderId="15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 applyProtection="1">
      <alignment vertical="center" wrapText="1"/>
      <protection/>
    </xf>
    <xf numFmtId="172" fontId="10" fillId="0" borderId="18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 applyProtection="1">
      <alignment vertical="center" wrapText="1"/>
      <protection/>
    </xf>
    <xf numFmtId="172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/>
    </xf>
    <xf numFmtId="172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11" xfId="60" applyFont="1" applyBorder="1">
      <alignment/>
      <protection/>
    </xf>
    <xf numFmtId="4" fontId="24" fillId="6" borderId="11" xfId="59" applyNumberFormat="1" applyFont="1" applyFill="1" applyBorder="1" applyAlignment="1">
      <alignment horizontal="center" vertical="center" wrapText="1"/>
      <protection/>
    </xf>
    <xf numFmtId="0" fontId="12" fillId="6" borderId="16" xfId="53" applyFont="1" applyFill="1" applyBorder="1" applyAlignment="1">
      <alignment horizontal="center" vertical="center" wrapText="1"/>
      <protection/>
    </xf>
    <xf numFmtId="0" fontId="0" fillId="0" borderId="0" xfId="53" applyAlignment="1">
      <alignment/>
      <protection/>
    </xf>
    <xf numFmtId="0" fontId="0" fillId="0" borderId="0" xfId="53" applyFill="1" applyBorder="1" applyAlignment="1">
      <alignment/>
      <protection/>
    </xf>
    <xf numFmtId="0" fontId="0" fillId="0" borderId="11" xfId="53" applyBorder="1" applyAlignment="1">
      <alignment/>
      <protection/>
    </xf>
    <xf numFmtId="0" fontId="0" fillId="0" borderId="0" xfId="53" applyFill="1" applyAlignment="1">
      <alignment/>
      <protection/>
    </xf>
    <xf numFmtId="0" fontId="70" fillId="0" borderId="0" xfId="53" applyFont="1" applyAlignment="1">
      <alignment wrapText="1"/>
      <protection/>
    </xf>
    <xf numFmtId="0" fontId="0" fillId="0" borderId="0" xfId="53" applyFont="1" applyAlignment="1">
      <alignment vertical="center" wrapText="1"/>
      <protection/>
    </xf>
    <xf numFmtId="4" fontId="24" fillId="6" borderId="16" xfId="59" applyNumberFormat="1" applyFont="1" applyFill="1" applyBorder="1" applyAlignment="1">
      <alignment horizontal="center" vertical="center" wrapText="1"/>
      <protection/>
    </xf>
    <xf numFmtId="0" fontId="20" fillId="34" borderId="11" xfId="60" applyFont="1" applyFill="1" applyBorder="1">
      <alignment/>
      <protection/>
    </xf>
    <xf numFmtId="172" fontId="5" fillId="34" borderId="10" xfId="0" applyNumberFormat="1" applyFont="1" applyFill="1" applyBorder="1" applyAlignment="1">
      <alignment horizontal="right" vertical="center" wrapText="1"/>
    </xf>
    <xf numFmtId="0" fontId="12" fillId="6" borderId="16" xfId="53" applyFont="1" applyFill="1" applyBorder="1" applyAlignment="1">
      <alignment horizontal="center" vertical="center" wrapText="1"/>
      <protection/>
    </xf>
    <xf numFmtId="172" fontId="8" fillId="34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 wrapText="1"/>
    </xf>
    <xf numFmtId="172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2" fontId="5" fillId="34" borderId="18" xfId="0" applyNumberFormat="1" applyFont="1" applyFill="1" applyBorder="1" applyAlignment="1">
      <alignment horizontal="right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172" fontId="5" fillId="34" borderId="12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0" fillId="0" borderId="11" xfId="0" applyNumberFormat="1" applyBorder="1" applyAlignment="1">
      <alignment wrapText="1"/>
    </xf>
    <xf numFmtId="0" fontId="3" fillId="0" borderId="0" xfId="53" applyFont="1" applyFill="1" applyAlignment="1">
      <alignment vertical="top" wrapText="1"/>
      <protection/>
    </xf>
    <xf numFmtId="0" fontId="5" fillId="6" borderId="11" xfId="53" applyFont="1" applyFill="1" applyBorder="1" applyAlignment="1">
      <alignment horizontal="center" vertical="center" wrapText="1"/>
      <protection/>
    </xf>
    <xf numFmtId="0" fontId="8" fillId="6" borderId="15" xfId="53" applyFont="1" applyFill="1" applyBorder="1" applyAlignment="1">
      <alignment horizontal="center" vertical="center" wrapText="1"/>
      <protection/>
    </xf>
    <xf numFmtId="0" fontId="8" fillId="6" borderId="10" xfId="53" applyFont="1" applyFill="1" applyBorder="1" applyAlignment="1">
      <alignment horizontal="center" vertical="center" wrapText="1"/>
      <protection/>
    </xf>
    <xf numFmtId="0" fontId="0" fillId="6" borderId="11" xfId="53" applyFill="1" applyBorder="1">
      <alignment wrapText="1"/>
      <protection/>
    </xf>
    <xf numFmtId="0" fontId="0" fillId="0" borderId="17" xfId="53" applyFill="1" applyBorder="1">
      <alignment wrapText="1"/>
      <protection/>
    </xf>
    <xf numFmtId="0" fontId="9" fillId="0" borderId="2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172" fontId="9" fillId="0" borderId="10" xfId="53" applyNumberFormat="1" applyFont="1" applyFill="1" applyBorder="1" applyAlignment="1">
      <alignment horizontal="center" vertical="center" wrapText="1"/>
      <protection/>
    </xf>
    <xf numFmtId="0" fontId="0" fillId="0" borderId="16" xfId="53" applyFill="1" applyBorder="1">
      <alignment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0" fillId="0" borderId="23" xfId="53" applyFill="1" applyBorder="1">
      <alignment wrapText="1"/>
      <protection/>
    </xf>
    <xf numFmtId="0" fontId="9" fillId="0" borderId="20" xfId="53" applyFont="1" applyFill="1" applyBorder="1" applyAlignment="1" applyProtection="1">
      <alignment horizontal="left" vertical="center" wrapText="1"/>
      <protection/>
    </xf>
    <xf numFmtId="0" fontId="0" fillId="6" borderId="23" xfId="53" applyFill="1" applyBorder="1">
      <alignment wrapText="1"/>
      <protection/>
    </xf>
    <xf numFmtId="0" fontId="9" fillId="6" borderId="26" xfId="53" applyFont="1" applyFill="1" applyBorder="1" applyAlignment="1" applyProtection="1">
      <alignment horizontal="left" vertical="center" wrapText="1"/>
      <protection/>
    </xf>
    <xf numFmtId="0" fontId="8" fillId="6" borderId="15" xfId="53" applyFont="1" applyFill="1" applyBorder="1" applyAlignment="1" applyProtection="1">
      <alignment horizontal="left" vertical="center" wrapText="1"/>
      <protection/>
    </xf>
    <xf numFmtId="172" fontId="8" fillId="6" borderId="10" xfId="53" applyNumberFormat="1" applyFont="1" applyFill="1" applyBorder="1" applyAlignment="1">
      <alignment horizontal="center" vertical="center" wrapText="1"/>
      <protection/>
    </xf>
    <xf numFmtId="0" fontId="0" fillId="6" borderId="16" xfId="53" applyFill="1" applyBorder="1">
      <alignment wrapText="1"/>
      <protection/>
    </xf>
    <xf numFmtId="0" fontId="8" fillId="6" borderId="26" xfId="53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172" fontId="6" fillId="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 wrapText="1"/>
      <protection/>
    </xf>
    <xf numFmtId="0" fontId="4" fillId="0" borderId="0" xfId="53" applyFont="1" applyFill="1" applyAlignment="1">
      <alignment horizontal="right" wrapText="1"/>
      <protection/>
    </xf>
    <xf numFmtId="0" fontId="0" fillId="6" borderId="17" xfId="53" applyFill="1" applyBorder="1">
      <alignment wrapText="1"/>
      <protection/>
    </xf>
    <xf numFmtId="0" fontId="5" fillId="6" borderId="20" xfId="53" applyFont="1" applyFill="1" applyBorder="1" applyAlignment="1">
      <alignment horizontal="center" wrapText="1"/>
      <protection/>
    </xf>
    <xf numFmtId="0" fontId="5" fillId="6" borderId="18" xfId="53" applyFont="1" applyFill="1" applyBorder="1" applyAlignment="1">
      <alignment horizontal="center" wrapText="1"/>
      <protection/>
    </xf>
    <xf numFmtId="0" fontId="5" fillId="6" borderId="25" xfId="53" applyFont="1" applyFill="1" applyBorder="1" applyAlignment="1">
      <alignment horizontal="center" vertical="top" wrapText="1"/>
      <protection/>
    </xf>
    <xf numFmtId="0" fontId="5" fillId="6" borderId="12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5" fillId="6" borderId="15" xfId="53" applyFont="1" applyFill="1" applyBorder="1" applyAlignment="1">
      <alignment horizontal="center" vertical="center" wrapText="1"/>
      <protection/>
    </xf>
    <xf numFmtId="172" fontId="5" fillId="6" borderId="10" xfId="53" applyNumberFormat="1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 applyProtection="1">
      <alignment vertical="center" wrapText="1"/>
      <protection/>
    </xf>
    <xf numFmtId="0" fontId="0" fillId="0" borderId="28" xfId="53" applyBorder="1">
      <alignment wrapText="1"/>
      <protection/>
    </xf>
    <xf numFmtId="0" fontId="5" fillId="0" borderId="12" xfId="53" applyFont="1" applyFill="1" applyBorder="1" applyAlignment="1" applyProtection="1">
      <alignment vertical="center" wrapText="1"/>
      <protection/>
    </xf>
    <xf numFmtId="0" fontId="6" fillId="0" borderId="18" xfId="53" applyFont="1" applyFill="1" applyBorder="1" applyAlignment="1" applyProtection="1">
      <alignment vertical="center" wrapText="1"/>
      <protection/>
    </xf>
    <xf numFmtId="172" fontId="6" fillId="6" borderId="10" xfId="53" applyNumberFormat="1" applyFont="1" applyFill="1" applyBorder="1" applyAlignment="1">
      <alignment horizontal="center" vertical="center" wrapText="1"/>
      <protection/>
    </xf>
    <xf numFmtId="3" fontId="19" fillId="34" borderId="11" xfId="59" applyNumberFormat="1" applyFont="1" applyFill="1" applyBorder="1" applyAlignment="1">
      <alignment horizontal="right" vertical="center" wrapText="1"/>
      <protection/>
    </xf>
    <xf numFmtId="3" fontId="28" fillId="34" borderId="11" xfId="59" applyNumberFormat="1" applyFont="1" applyFill="1" applyBorder="1" applyAlignment="1">
      <alignment horizontal="right" vertical="center" wrapText="1"/>
      <protection/>
    </xf>
    <xf numFmtId="3" fontId="28" fillId="0" borderId="11" xfId="59" applyNumberFormat="1" applyFont="1" applyFill="1" applyBorder="1" applyAlignment="1">
      <alignment horizontal="center" vertical="center" wrapText="1"/>
      <protection/>
    </xf>
    <xf numFmtId="3" fontId="24" fillId="0" borderId="11" xfId="59" applyNumberFormat="1" applyFont="1" applyFill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/>
      <protection/>
    </xf>
    <xf numFmtId="0" fontId="20" fillId="34" borderId="11" xfId="60" applyFont="1" applyFill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wrapText="1"/>
      <protection/>
    </xf>
    <xf numFmtId="0" fontId="7" fillId="0" borderId="0" xfId="53" applyFont="1">
      <alignment wrapText="1"/>
      <protection/>
    </xf>
    <xf numFmtId="0" fontId="0" fillId="0" borderId="0" xfId="53" applyAlignment="1">
      <alignment horizontal="left" wrapText="1"/>
      <protection/>
    </xf>
    <xf numFmtId="0" fontId="71" fillId="0" borderId="0" xfId="53" applyFont="1" applyAlignment="1">
      <alignment vertical="center" wrapText="1"/>
      <protection/>
    </xf>
    <xf numFmtId="0" fontId="72" fillId="0" borderId="0" xfId="53" applyFont="1">
      <alignment wrapText="1"/>
      <protection/>
    </xf>
    <xf numFmtId="0" fontId="73" fillId="0" borderId="0" xfId="53" applyFont="1">
      <alignment wrapText="1"/>
      <protection/>
    </xf>
    <xf numFmtId="0" fontId="7" fillId="0" borderId="0" xfId="53" applyFont="1" applyAlignment="1">
      <alignment/>
      <protection/>
    </xf>
    <xf numFmtId="0" fontId="29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186" fontId="10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wrapText="1"/>
    </xf>
    <xf numFmtId="0" fontId="25" fillId="6" borderId="18" xfId="0" applyFont="1" applyFill="1" applyBorder="1" applyAlignment="1">
      <alignment horizontal="center" vertical="top" wrapText="1"/>
    </xf>
    <xf numFmtId="0" fontId="25" fillId="6" borderId="3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6" fillId="6" borderId="26" xfId="53" applyFont="1" applyFill="1" applyBorder="1" applyAlignment="1" applyProtection="1">
      <alignment horizontal="left" vertical="center" wrapText="1"/>
      <protection/>
    </xf>
    <xf numFmtId="0" fontId="6" fillId="6" borderId="15" xfId="53" applyFont="1" applyFill="1" applyBorder="1" applyAlignment="1" applyProtection="1">
      <alignment horizontal="left" vertical="center" wrapText="1"/>
      <protection/>
    </xf>
    <xf numFmtId="0" fontId="9" fillId="6" borderId="33" xfId="53" applyFont="1" applyFill="1" applyBorder="1" applyAlignment="1" applyProtection="1">
      <alignment horizontal="center" vertical="center" wrapText="1"/>
      <protection/>
    </xf>
    <xf numFmtId="0" fontId="9" fillId="6" borderId="15" xfId="53" applyFont="1" applyFill="1" applyBorder="1" applyAlignment="1" applyProtection="1">
      <alignment horizontal="center" vertical="center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6" fillId="6" borderId="26" xfId="53" applyFont="1" applyFill="1" applyBorder="1" applyAlignment="1">
      <alignment horizontal="left" vertical="center" wrapText="1"/>
      <protection/>
    </xf>
    <xf numFmtId="0" fontId="6" fillId="6" borderId="15" xfId="53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0" fillId="6" borderId="12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4" fontId="24" fillId="6" borderId="17" xfId="59" applyNumberFormat="1" applyFont="1" applyFill="1" applyBorder="1" applyAlignment="1">
      <alignment horizontal="center" vertical="center" wrapText="1"/>
      <protection/>
    </xf>
    <xf numFmtId="4" fontId="24" fillId="6" borderId="16" xfId="59" applyNumberFormat="1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center" wrapText="1"/>
      <protection/>
    </xf>
    <xf numFmtId="0" fontId="21" fillId="0" borderId="0" xfId="60" applyFont="1" applyAlignment="1">
      <alignment horizontal="center"/>
      <protection/>
    </xf>
    <xf numFmtId="4" fontId="24" fillId="6" borderId="30" xfId="59" applyNumberFormat="1" applyFont="1" applyFill="1" applyBorder="1" applyAlignment="1">
      <alignment horizontal="center" vertical="center" wrapText="1"/>
      <protection/>
    </xf>
    <xf numFmtId="4" fontId="24" fillId="6" borderId="31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4" fontId="11" fillId="6" borderId="30" xfId="59" applyNumberFormat="1" applyFont="1" applyFill="1" applyBorder="1" applyAlignment="1">
      <alignment horizontal="center" vertical="center" wrapText="1"/>
      <protection/>
    </xf>
    <xf numFmtId="4" fontId="11" fillId="6" borderId="31" xfId="59" applyNumberFormat="1" applyFont="1" applyFill="1" applyBorder="1" applyAlignment="1">
      <alignment horizontal="center" vertical="center" wrapText="1"/>
      <protection/>
    </xf>
    <xf numFmtId="4" fontId="11" fillId="6" borderId="17" xfId="59" applyNumberFormat="1" applyFont="1" applyFill="1" applyBorder="1" applyAlignment="1">
      <alignment horizontal="center" vertical="center" wrapText="1"/>
      <protection/>
    </xf>
    <xf numFmtId="4" fontId="11" fillId="6" borderId="16" xfId="59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3" fontId="0" fillId="0" borderId="0" xfId="53" applyNumberForma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_Поступления в ФБ и субъект от ФАС за 10 мес" xfId="59"/>
    <cellStyle name="Обычный_проекты новых форм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95"/>
  <sheetViews>
    <sheetView zoomScale="70" zoomScaleNormal="70" zoomScalePageLayoutView="0" workbookViewId="0" topLeftCell="A1">
      <pane ySplit="7" topLeftCell="A32" activePane="bottomLeft" state="frozen"/>
      <selection pane="topLeft" activeCell="A1" sqref="A1"/>
      <selection pane="bottomLeft" activeCell="O37" sqref="O37"/>
    </sheetView>
  </sheetViews>
  <sheetFormatPr defaultColWidth="9.140625" defaultRowHeight="12.75"/>
  <cols>
    <col min="1" max="1" width="3.28125" style="0" bestFit="1" customWidth="1"/>
    <col min="2" max="2" width="37.7109375" style="0" customWidth="1"/>
    <col min="3" max="3" width="8.140625" style="0" customWidth="1"/>
    <col min="4" max="9" width="6.7109375" style="0" customWidth="1"/>
    <col min="10" max="11" width="7.28125" style="0" customWidth="1"/>
    <col min="12" max="18" width="6.7109375" style="0" customWidth="1"/>
    <col min="19" max="19" width="6.28125" style="0" bestFit="1" customWidth="1"/>
    <col min="21" max="21" width="11.8515625" style="0" bestFit="1" customWidth="1"/>
  </cols>
  <sheetData>
    <row r="1" ht="12.75">
      <c r="B1" s="7" t="s">
        <v>7</v>
      </c>
    </row>
    <row r="2" spans="2:19" ht="12.75">
      <c r="B2" s="223" t="s">
        <v>27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2:19" ht="12.75">
      <c r="B3" s="223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2:19" ht="48" customHeight="1">
      <c r="B4" s="224" t="s">
        <v>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26.25" customHeight="1">
      <c r="A5" s="32"/>
      <c r="B5" s="36"/>
      <c r="C5" s="33"/>
      <c r="D5" s="225" t="s">
        <v>44</v>
      </c>
      <c r="E5" s="225"/>
      <c r="F5" s="225"/>
      <c r="G5" s="228" t="s">
        <v>185</v>
      </c>
      <c r="H5" s="34"/>
      <c r="I5" s="35"/>
      <c r="J5" s="35"/>
      <c r="K5" s="35"/>
      <c r="L5" s="221" t="s">
        <v>44</v>
      </c>
      <c r="M5" s="222"/>
      <c r="N5" s="36"/>
      <c r="O5" s="33"/>
      <c r="P5" s="226" t="s">
        <v>10</v>
      </c>
      <c r="Q5" s="227"/>
      <c r="R5" s="33"/>
      <c r="S5" s="33"/>
    </row>
    <row r="6" spans="1:19" ht="86.25" customHeight="1">
      <c r="A6" s="37" t="s">
        <v>31</v>
      </c>
      <c r="B6" s="45" t="s">
        <v>42</v>
      </c>
      <c r="C6" s="38" t="s">
        <v>43</v>
      </c>
      <c r="D6" s="91" t="s">
        <v>184</v>
      </c>
      <c r="E6" s="38" t="s">
        <v>47</v>
      </c>
      <c r="F6" s="38" t="s">
        <v>48</v>
      </c>
      <c r="G6" s="229"/>
      <c r="H6" s="40" t="s">
        <v>50</v>
      </c>
      <c r="I6" s="41" t="s">
        <v>98</v>
      </c>
      <c r="J6" s="38" t="s">
        <v>95</v>
      </c>
      <c r="K6" s="38" t="s">
        <v>8</v>
      </c>
      <c r="L6" s="42" t="s">
        <v>96</v>
      </c>
      <c r="M6" s="42" t="s">
        <v>97</v>
      </c>
      <c r="N6" s="38" t="s">
        <v>51</v>
      </c>
      <c r="O6" s="40" t="s">
        <v>52</v>
      </c>
      <c r="P6" s="100" t="s">
        <v>53</v>
      </c>
      <c r="Q6" s="101" t="s">
        <v>54</v>
      </c>
      <c r="R6" s="38" t="s">
        <v>55</v>
      </c>
      <c r="S6" s="38" t="s">
        <v>56</v>
      </c>
    </row>
    <row r="7" spans="1:19" ht="12.75">
      <c r="A7" s="96" t="s">
        <v>57</v>
      </c>
      <c r="B7" s="50" t="s">
        <v>25</v>
      </c>
      <c r="C7" s="47" t="s">
        <v>58</v>
      </c>
      <c r="D7" s="47" t="s">
        <v>59</v>
      </c>
      <c r="E7" s="47" t="s">
        <v>60</v>
      </c>
      <c r="F7" s="48" t="s">
        <v>61</v>
      </c>
      <c r="G7" s="49" t="s">
        <v>62</v>
      </c>
      <c r="H7" s="49" t="s">
        <v>63</v>
      </c>
      <c r="I7" s="49" t="s">
        <v>64</v>
      </c>
      <c r="J7" s="49" t="s">
        <v>65</v>
      </c>
      <c r="K7" s="49" t="s">
        <v>66</v>
      </c>
      <c r="L7" s="49" t="s">
        <v>67</v>
      </c>
      <c r="M7" s="49" t="s">
        <v>68</v>
      </c>
      <c r="N7" s="99" t="s">
        <v>69</v>
      </c>
      <c r="O7" s="96" t="s">
        <v>70</v>
      </c>
      <c r="P7" s="96" t="s">
        <v>71</v>
      </c>
      <c r="Q7" s="96" t="s">
        <v>72</v>
      </c>
      <c r="R7" s="50" t="s">
        <v>73</v>
      </c>
      <c r="S7" s="47" t="s">
        <v>74</v>
      </c>
    </row>
    <row r="8" spans="1:19" ht="26.25">
      <c r="A8" s="52"/>
      <c r="B8" s="53" t="s">
        <v>75</v>
      </c>
      <c r="C8" s="54">
        <f>IF((D8+E8+F8)=SUM(C9:C22),SUM(C9:C22),"`ОШ!`")</f>
        <v>760</v>
      </c>
      <c r="D8" s="54">
        <f>D12+D14</f>
        <v>38</v>
      </c>
      <c r="E8" s="54">
        <f>SUM(E9:E22)</f>
        <v>637</v>
      </c>
      <c r="F8" s="54">
        <f>SUM(F9:F22)</f>
        <v>85</v>
      </c>
      <c r="G8" s="55">
        <f>G12+G14</f>
        <v>63</v>
      </c>
      <c r="H8" s="55">
        <f>SUM(H9:H22)</f>
        <v>11</v>
      </c>
      <c r="I8" s="55">
        <f>IF(AND(F8+H8=SUM(I9:I22),J8+K8=SUM(I9:I22)),SUM(I9:I22),"`ОШ!`")</f>
        <v>96</v>
      </c>
      <c r="J8" s="55">
        <f>SUM(J9:J22)</f>
        <v>29</v>
      </c>
      <c r="K8" s="55">
        <f>SUM(K9:K22)</f>
        <v>67</v>
      </c>
      <c r="L8" s="55">
        <f>SUM(L9:L22)</f>
        <v>32</v>
      </c>
      <c r="M8" s="55">
        <f>SUM(M9:M22)</f>
        <v>0</v>
      </c>
      <c r="N8" s="54" t="s">
        <v>41</v>
      </c>
      <c r="O8" s="55">
        <f>IF((Q8+R8+S8)=SUM(O9:O22),SUM(O9:O22),"`ОШИБКА!`")</f>
        <v>25</v>
      </c>
      <c r="P8" s="55">
        <f>SUM(P9:P22)</f>
        <v>8</v>
      </c>
      <c r="Q8" s="55">
        <f>SUM(Q9:Q22)</f>
        <v>14</v>
      </c>
      <c r="R8" s="54">
        <f>SUM(R9:R22)</f>
        <v>10</v>
      </c>
      <c r="S8" s="54">
        <f>SUM(S9:S22)</f>
        <v>1</v>
      </c>
    </row>
    <row r="9" spans="1:19" ht="26.25">
      <c r="A9" s="11"/>
      <c r="B9" s="19" t="s">
        <v>76</v>
      </c>
      <c r="C9" s="4">
        <v>65</v>
      </c>
      <c r="D9" s="27">
        <v>0</v>
      </c>
      <c r="E9" s="4">
        <v>64</v>
      </c>
      <c r="F9" s="4">
        <v>1</v>
      </c>
      <c r="G9" s="27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27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ht="26.25">
      <c r="A10" s="11"/>
      <c r="B10" s="19" t="s">
        <v>77</v>
      </c>
      <c r="C10" s="4">
        <v>6</v>
      </c>
      <c r="D10" s="27">
        <v>0</v>
      </c>
      <c r="E10" s="4">
        <v>6</v>
      </c>
      <c r="F10" s="4">
        <v>0</v>
      </c>
      <c r="G10" s="27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7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s="11"/>
      <c r="B11" s="19" t="s">
        <v>78</v>
      </c>
      <c r="C11" s="4">
        <v>0</v>
      </c>
      <c r="D11" s="27">
        <v>0</v>
      </c>
      <c r="E11" s="4">
        <v>0</v>
      </c>
      <c r="F11" s="4">
        <v>0</v>
      </c>
      <c r="G11" s="27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7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21" ht="26.25">
      <c r="A12" s="11"/>
      <c r="B12" s="19" t="s">
        <v>79</v>
      </c>
      <c r="C12" s="4">
        <v>220</v>
      </c>
      <c r="D12" s="4">
        <v>20</v>
      </c>
      <c r="E12" s="4">
        <v>199</v>
      </c>
      <c r="F12" s="4">
        <v>1</v>
      </c>
      <c r="G12" s="4">
        <v>58</v>
      </c>
      <c r="H12" s="4">
        <v>1</v>
      </c>
      <c r="I12" s="4">
        <v>2</v>
      </c>
      <c r="J12" s="4">
        <v>0</v>
      </c>
      <c r="K12" s="4">
        <v>2</v>
      </c>
      <c r="L12" s="4">
        <v>1</v>
      </c>
      <c r="M12" s="4">
        <v>0</v>
      </c>
      <c r="N12" s="27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220"/>
      <c r="U12" s="220"/>
    </row>
    <row r="13" spans="1:21" ht="26.25">
      <c r="A13" s="11"/>
      <c r="B13" s="19" t="s">
        <v>80</v>
      </c>
      <c r="C13" s="4">
        <v>35</v>
      </c>
      <c r="D13" s="27">
        <v>0</v>
      </c>
      <c r="E13" s="4">
        <v>24</v>
      </c>
      <c r="F13" s="4">
        <v>11</v>
      </c>
      <c r="G13" s="27">
        <v>0</v>
      </c>
      <c r="H13" s="4">
        <v>0</v>
      </c>
      <c r="I13" s="4">
        <v>11</v>
      </c>
      <c r="J13" s="4">
        <v>0</v>
      </c>
      <c r="K13" s="4">
        <v>11</v>
      </c>
      <c r="L13" s="4">
        <v>8</v>
      </c>
      <c r="M13" s="4">
        <v>0</v>
      </c>
      <c r="N13" s="27">
        <v>0</v>
      </c>
      <c r="O13" s="4">
        <v>1</v>
      </c>
      <c r="P13" s="4">
        <v>0</v>
      </c>
      <c r="Q13" s="4">
        <v>0</v>
      </c>
      <c r="R13" s="4">
        <v>1</v>
      </c>
      <c r="S13" s="4">
        <v>0</v>
      </c>
      <c r="T13" s="82"/>
      <c r="U13" s="82"/>
    </row>
    <row r="14" spans="1:21" ht="26.25">
      <c r="A14" s="11"/>
      <c r="B14" s="19" t="s">
        <v>81</v>
      </c>
      <c r="C14" s="4">
        <v>83</v>
      </c>
      <c r="D14" s="4">
        <v>18</v>
      </c>
      <c r="E14" s="4">
        <v>61</v>
      </c>
      <c r="F14" s="4">
        <v>4</v>
      </c>
      <c r="G14" s="4">
        <v>5</v>
      </c>
      <c r="H14" s="4">
        <v>0</v>
      </c>
      <c r="I14" s="4">
        <v>4</v>
      </c>
      <c r="J14" s="4">
        <v>0</v>
      </c>
      <c r="K14" s="4">
        <v>4</v>
      </c>
      <c r="L14" s="4">
        <v>1</v>
      </c>
      <c r="M14" s="4">
        <v>0</v>
      </c>
      <c r="N14" s="27">
        <v>0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220"/>
      <c r="U14" s="220"/>
    </row>
    <row r="15" spans="1:19" ht="26.25">
      <c r="A15" s="11"/>
      <c r="B15" s="19" t="s">
        <v>82</v>
      </c>
      <c r="C15" s="4">
        <v>0</v>
      </c>
      <c r="D15" s="27">
        <v>0</v>
      </c>
      <c r="E15" s="4">
        <v>0</v>
      </c>
      <c r="F15" s="4">
        <v>0</v>
      </c>
      <c r="G15" s="27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7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39">
      <c r="A16" s="11"/>
      <c r="B16" s="19" t="s">
        <v>83</v>
      </c>
      <c r="C16" s="4">
        <v>1</v>
      </c>
      <c r="D16" s="27">
        <v>0</v>
      </c>
      <c r="E16" s="4">
        <v>1</v>
      </c>
      <c r="F16" s="4">
        <v>0</v>
      </c>
      <c r="G16" s="27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7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39">
      <c r="A17" s="11"/>
      <c r="B17" s="19" t="s">
        <v>84</v>
      </c>
      <c r="C17" s="4">
        <v>0</v>
      </c>
      <c r="D17" s="27">
        <v>0</v>
      </c>
      <c r="E17" s="4">
        <v>0</v>
      </c>
      <c r="F17" s="4">
        <v>0</v>
      </c>
      <c r="G17" s="27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7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ht="12.75">
      <c r="A18" s="11"/>
      <c r="B18" s="19" t="s">
        <v>85</v>
      </c>
      <c r="C18" s="4">
        <v>3</v>
      </c>
      <c r="D18" s="27">
        <v>0</v>
      </c>
      <c r="E18" s="4">
        <v>1</v>
      </c>
      <c r="F18" s="4">
        <v>2</v>
      </c>
      <c r="G18" s="27">
        <v>0</v>
      </c>
      <c r="H18" s="4">
        <v>0</v>
      </c>
      <c r="I18" s="4">
        <v>2</v>
      </c>
      <c r="J18" s="4">
        <v>2</v>
      </c>
      <c r="K18" s="4">
        <v>0</v>
      </c>
      <c r="L18" s="4">
        <v>0</v>
      </c>
      <c r="M18" s="4">
        <v>0</v>
      </c>
      <c r="N18" s="27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ht="26.25">
      <c r="A19" s="11"/>
      <c r="B19" s="19" t="s">
        <v>86</v>
      </c>
      <c r="C19" s="4">
        <v>3</v>
      </c>
      <c r="D19" s="27">
        <v>0</v>
      </c>
      <c r="E19" s="4">
        <v>3</v>
      </c>
      <c r="F19" s="4">
        <v>0</v>
      </c>
      <c r="G19" s="27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27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ht="12.75">
      <c r="A20" s="11"/>
      <c r="B20" s="19" t="s">
        <v>87</v>
      </c>
      <c r="C20" s="4">
        <v>44</v>
      </c>
      <c r="D20" s="27">
        <v>0</v>
      </c>
      <c r="E20" s="4">
        <v>41</v>
      </c>
      <c r="F20" s="4">
        <v>3</v>
      </c>
      <c r="G20" s="27">
        <v>0</v>
      </c>
      <c r="H20" s="4">
        <v>2</v>
      </c>
      <c r="I20" s="4">
        <v>5</v>
      </c>
      <c r="J20" s="4">
        <v>2</v>
      </c>
      <c r="K20" s="4">
        <v>3</v>
      </c>
      <c r="L20" s="4">
        <v>1</v>
      </c>
      <c r="M20" s="4">
        <v>0</v>
      </c>
      <c r="N20" s="27">
        <v>0</v>
      </c>
      <c r="O20" s="4">
        <v>2</v>
      </c>
      <c r="P20" s="4">
        <v>1</v>
      </c>
      <c r="Q20" s="4">
        <v>0</v>
      </c>
      <c r="R20" s="4">
        <v>1</v>
      </c>
      <c r="S20" s="4">
        <v>1</v>
      </c>
    </row>
    <row r="21" spans="1:19" ht="39">
      <c r="A21" s="11"/>
      <c r="B21" s="19" t="s">
        <v>129</v>
      </c>
      <c r="C21" s="4">
        <v>0</v>
      </c>
      <c r="D21" s="27">
        <v>0</v>
      </c>
      <c r="E21" s="4">
        <v>0</v>
      </c>
      <c r="F21" s="4">
        <v>0</v>
      </c>
      <c r="G21" s="27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7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12.75">
      <c r="A22" s="11"/>
      <c r="B22" s="19" t="s">
        <v>88</v>
      </c>
      <c r="C22" s="4">
        <v>300</v>
      </c>
      <c r="D22" s="27">
        <v>0</v>
      </c>
      <c r="E22" s="4">
        <v>237</v>
      </c>
      <c r="F22" s="4">
        <v>63</v>
      </c>
      <c r="G22" s="27">
        <v>0</v>
      </c>
      <c r="H22" s="4">
        <v>8</v>
      </c>
      <c r="I22" s="4">
        <v>71</v>
      </c>
      <c r="J22" s="4">
        <v>24</v>
      </c>
      <c r="K22" s="4">
        <v>47</v>
      </c>
      <c r="L22" s="4">
        <v>21</v>
      </c>
      <c r="M22" s="4">
        <v>0</v>
      </c>
      <c r="N22" s="27">
        <v>0</v>
      </c>
      <c r="O22" s="4">
        <v>20</v>
      </c>
      <c r="P22" s="4">
        <v>7</v>
      </c>
      <c r="Q22" s="4">
        <v>14</v>
      </c>
      <c r="R22" s="4">
        <v>6</v>
      </c>
      <c r="S22" s="4"/>
    </row>
    <row r="23" spans="1:19" ht="39">
      <c r="A23" s="52"/>
      <c r="B23" s="53" t="s">
        <v>89</v>
      </c>
      <c r="C23" s="54">
        <f>IF((E23+F23)=SUM(C24:C36),SUM(C24:C36),"`ОШ!`")</f>
        <v>33</v>
      </c>
      <c r="D23" s="54" t="s">
        <v>41</v>
      </c>
      <c r="E23" s="54">
        <f>SUM(E24:E36)</f>
        <v>29</v>
      </c>
      <c r="F23" s="54">
        <f>SUM(F24:F36)</f>
        <v>4</v>
      </c>
      <c r="G23" s="54" t="s">
        <v>41</v>
      </c>
      <c r="H23" s="54">
        <f>SUM(H24:H36)</f>
        <v>1</v>
      </c>
      <c r="I23" s="54">
        <f>IF(AND(F23+H23=SUM(I24:I36),J23+K23=SUM(I24:I36)),SUM(I24:I36),"`ОШ!`")</f>
        <v>5</v>
      </c>
      <c r="J23" s="54">
        <f>SUM(J24:J36)</f>
        <v>3</v>
      </c>
      <c r="K23" s="54">
        <f>SUM(K24:K36)</f>
        <v>2</v>
      </c>
      <c r="L23" s="54">
        <f>SUM(L24:L36)</f>
        <v>0</v>
      </c>
      <c r="M23" s="54">
        <f>SUM(M24:M36)</f>
        <v>0</v>
      </c>
      <c r="N23" s="54" t="s">
        <v>41</v>
      </c>
      <c r="O23" s="54">
        <f>IF((Q23+R23+S23)=SUM(O24:O36),SUM(O24:O36),"`ОШИБКА!`")</f>
        <v>3</v>
      </c>
      <c r="P23" s="54">
        <f>SUM(P24:P36)</f>
        <v>6</v>
      </c>
      <c r="Q23" s="54">
        <f>SUM(Q24:Q36)</f>
        <v>3</v>
      </c>
      <c r="R23" s="54">
        <f>SUM(R24:R36)</f>
        <v>0</v>
      </c>
      <c r="S23" s="54">
        <f>SUM(S24:S36)</f>
        <v>0</v>
      </c>
    </row>
    <row r="24" spans="1:19" ht="43.5" customHeight="1">
      <c r="A24" s="11"/>
      <c r="B24" s="97" t="s">
        <v>183</v>
      </c>
      <c r="C24" s="87">
        <v>13</v>
      </c>
      <c r="D24" s="27">
        <v>0</v>
      </c>
      <c r="E24" s="4">
        <v>12</v>
      </c>
      <c r="F24" s="4">
        <v>1</v>
      </c>
      <c r="G24" s="27">
        <v>0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27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ht="26.25">
      <c r="A25" s="11"/>
      <c r="B25" s="97" t="s">
        <v>90</v>
      </c>
      <c r="C25" s="87">
        <v>3</v>
      </c>
      <c r="D25" s="27">
        <v>0</v>
      </c>
      <c r="E25" s="4">
        <v>2</v>
      </c>
      <c r="F25" s="4">
        <v>1</v>
      </c>
      <c r="G25" s="27">
        <v>0</v>
      </c>
      <c r="H25" s="4">
        <v>0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27">
        <v>0</v>
      </c>
      <c r="O25" s="4">
        <v>2</v>
      </c>
      <c r="P25" s="4">
        <v>5</v>
      </c>
      <c r="Q25" s="4">
        <v>2</v>
      </c>
      <c r="R25" s="4">
        <v>0</v>
      </c>
      <c r="S25" s="4">
        <v>0</v>
      </c>
    </row>
    <row r="26" spans="1:19" ht="12.75">
      <c r="A26" s="11"/>
      <c r="B26" s="97" t="s">
        <v>91</v>
      </c>
      <c r="C26" s="87">
        <v>0</v>
      </c>
      <c r="D26" s="27">
        <v>0</v>
      </c>
      <c r="E26" s="4">
        <v>0</v>
      </c>
      <c r="F26" s="4">
        <v>0</v>
      </c>
      <c r="G26" s="27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27">
        <v>0</v>
      </c>
      <c r="O26" s="4">
        <v>0</v>
      </c>
      <c r="P26" s="4">
        <v>0</v>
      </c>
      <c r="Q26" s="4">
        <v>0</v>
      </c>
      <c r="R26" s="4">
        <v>0</v>
      </c>
      <c r="S26" s="73">
        <v>0</v>
      </c>
    </row>
    <row r="27" spans="1:19" ht="26.25">
      <c r="A27" s="11"/>
      <c r="B27" s="97" t="s">
        <v>130</v>
      </c>
      <c r="C27" s="87">
        <v>0</v>
      </c>
      <c r="D27" s="27">
        <v>0</v>
      </c>
      <c r="E27" s="4">
        <v>0</v>
      </c>
      <c r="F27" s="4">
        <v>0</v>
      </c>
      <c r="G27" s="27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27">
        <v>0</v>
      </c>
      <c r="O27" s="4">
        <v>0</v>
      </c>
      <c r="P27" s="4">
        <v>0</v>
      </c>
      <c r="Q27" s="4">
        <v>0</v>
      </c>
      <c r="R27" s="72">
        <v>0</v>
      </c>
      <c r="S27" s="74">
        <v>0</v>
      </c>
    </row>
    <row r="28" spans="1:19" ht="39">
      <c r="A28" s="11"/>
      <c r="B28" s="97" t="s">
        <v>131</v>
      </c>
      <c r="C28" s="87">
        <v>4</v>
      </c>
      <c r="D28" s="27">
        <v>0</v>
      </c>
      <c r="E28" s="4">
        <v>4</v>
      </c>
      <c r="F28" s="4">
        <v>0</v>
      </c>
      <c r="G28" s="27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27">
        <v>0</v>
      </c>
      <c r="O28" s="4">
        <v>0</v>
      </c>
      <c r="P28" s="4">
        <v>0</v>
      </c>
      <c r="Q28" s="4">
        <v>0</v>
      </c>
      <c r="R28" s="72">
        <v>0</v>
      </c>
      <c r="S28" s="74">
        <v>0</v>
      </c>
    </row>
    <row r="29" spans="1:19" ht="26.25">
      <c r="A29" s="11"/>
      <c r="B29" s="97" t="s">
        <v>99</v>
      </c>
      <c r="C29" s="87">
        <v>0</v>
      </c>
      <c r="D29" s="27">
        <v>0</v>
      </c>
      <c r="E29" s="4">
        <v>0</v>
      </c>
      <c r="F29" s="4">
        <v>0</v>
      </c>
      <c r="G29" s="27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27">
        <v>0</v>
      </c>
      <c r="O29" s="4">
        <v>0</v>
      </c>
      <c r="P29" s="4">
        <v>0</v>
      </c>
      <c r="Q29" s="4">
        <v>0</v>
      </c>
      <c r="R29" s="4">
        <v>0</v>
      </c>
      <c r="S29" s="14">
        <v>0</v>
      </c>
    </row>
    <row r="30" spans="1:19" ht="52.5">
      <c r="A30" s="11"/>
      <c r="B30" s="97" t="s">
        <v>132</v>
      </c>
      <c r="C30" s="87">
        <v>0</v>
      </c>
      <c r="D30" s="27">
        <v>0</v>
      </c>
      <c r="E30" s="4">
        <v>0</v>
      </c>
      <c r="F30" s="4">
        <v>0</v>
      </c>
      <c r="G30" s="27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27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ht="26.25">
      <c r="A31" s="11"/>
      <c r="B31" s="97" t="s">
        <v>92</v>
      </c>
      <c r="C31" s="87">
        <v>0</v>
      </c>
      <c r="D31" s="27">
        <v>0</v>
      </c>
      <c r="E31" s="4">
        <v>0</v>
      </c>
      <c r="F31" s="4">
        <v>0</v>
      </c>
      <c r="G31" s="27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27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26.25">
      <c r="A32" s="11"/>
      <c r="B32" s="97" t="s">
        <v>93</v>
      </c>
      <c r="C32" s="87">
        <v>0</v>
      </c>
      <c r="D32" s="27">
        <v>0</v>
      </c>
      <c r="E32" s="4">
        <v>0</v>
      </c>
      <c r="F32" s="4">
        <v>0</v>
      </c>
      <c r="G32" s="27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7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ht="26.25">
      <c r="A33" s="11"/>
      <c r="B33" s="97" t="s">
        <v>94</v>
      </c>
      <c r="C33" s="87">
        <v>7</v>
      </c>
      <c r="D33" s="27">
        <v>0</v>
      </c>
      <c r="E33" s="4">
        <v>7</v>
      </c>
      <c r="F33" s="4">
        <v>0</v>
      </c>
      <c r="G33" s="27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27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</row>
    <row r="34" spans="1:19" ht="26.25">
      <c r="A34" s="11"/>
      <c r="B34" s="97" t="s">
        <v>133</v>
      </c>
      <c r="C34" s="87">
        <v>0</v>
      </c>
      <c r="D34" s="27">
        <v>0</v>
      </c>
      <c r="E34" s="4">
        <v>0</v>
      </c>
      <c r="F34" s="4">
        <v>0</v>
      </c>
      <c r="G34" s="27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27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ht="39">
      <c r="A35" s="11"/>
      <c r="B35" s="97" t="s">
        <v>134</v>
      </c>
      <c r="C35" s="87">
        <v>4</v>
      </c>
      <c r="D35" s="27">
        <v>0</v>
      </c>
      <c r="E35" s="4">
        <v>4</v>
      </c>
      <c r="F35" s="4">
        <v>0</v>
      </c>
      <c r="G35" s="27">
        <v>0</v>
      </c>
      <c r="H35" s="4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27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ht="26.25">
      <c r="A36" s="11"/>
      <c r="B36" s="97" t="s">
        <v>100</v>
      </c>
      <c r="C36" s="4">
        <v>2</v>
      </c>
      <c r="D36" s="27">
        <v>0</v>
      </c>
      <c r="E36" s="4">
        <v>0</v>
      </c>
      <c r="F36" s="4">
        <v>2</v>
      </c>
      <c r="G36" s="27">
        <v>0</v>
      </c>
      <c r="H36" s="4">
        <v>0</v>
      </c>
      <c r="I36" s="4">
        <v>2</v>
      </c>
      <c r="J36" s="4">
        <v>1</v>
      </c>
      <c r="K36" s="4">
        <v>1</v>
      </c>
      <c r="L36" s="4">
        <v>0</v>
      </c>
      <c r="M36" s="4">
        <v>0</v>
      </c>
      <c r="N36" s="27">
        <v>0</v>
      </c>
      <c r="O36" s="4">
        <v>1</v>
      </c>
      <c r="P36" s="4">
        <v>0</v>
      </c>
      <c r="Q36" s="4">
        <v>1</v>
      </c>
      <c r="R36" s="4"/>
      <c r="S36" s="4">
        <v>0</v>
      </c>
    </row>
    <row r="37" spans="1:19" ht="39">
      <c r="A37" s="52"/>
      <c r="B37" s="98" t="s">
        <v>135</v>
      </c>
      <c r="C37" s="54">
        <f>IF((E37+F37)=SUM(C38:C47),SUM(C38:C47),"`ОШ!`")</f>
        <v>108</v>
      </c>
      <c r="D37" s="54" t="s">
        <v>41</v>
      </c>
      <c r="E37" s="54">
        <f>SUM(E38:E47)</f>
        <v>107</v>
      </c>
      <c r="F37" s="54">
        <f>SUM(F38:F47)</f>
        <v>1</v>
      </c>
      <c r="G37" s="54" t="s">
        <v>41</v>
      </c>
      <c r="H37" s="54">
        <f>SUM(H38:H47)</f>
        <v>0</v>
      </c>
      <c r="I37" s="54">
        <f>IF(AND(F37+H37=SUM(I38:I47),J37+K37=SUM(I38:I47)),SUM(I38:I47),"`ОШ!`")</f>
        <v>1</v>
      </c>
      <c r="J37" s="54">
        <f>SUM(J38:J47)</f>
        <v>0</v>
      </c>
      <c r="K37" s="54">
        <f>SUM(K38:K47)</f>
        <v>1</v>
      </c>
      <c r="L37" s="54">
        <f>SUM(L38:L47)</f>
        <v>0</v>
      </c>
      <c r="M37" s="54">
        <f>SUM(M38:M47)</f>
        <v>0</v>
      </c>
      <c r="N37" s="54" t="s">
        <v>41</v>
      </c>
      <c r="O37" s="54">
        <f>IF((Q37+R37+S37)=SUM(O38:O47),SUM(O38:O47),"`ОШИБКА!`")</f>
        <v>18</v>
      </c>
      <c r="P37" s="54">
        <f>SUM(P38:P47)</f>
        <v>0</v>
      </c>
      <c r="Q37" s="54">
        <f>SUM(Q38:Q47)</f>
        <v>4</v>
      </c>
      <c r="R37" s="75">
        <f>SUM(R38:R47)</f>
        <v>14</v>
      </c>
      <c r="S37" s="76">
        <f>SUM(S38:S47)</f>
        <v>0</v>
      </c>
    </row>
    <row r="38" spans="1:19" ht="39">
      <c r="A38" s="11"/>
      <c r="B38" s="97" t="s">
        <v>136</v>
      </c>
      <c r="C38" s="4">
        <v>0</v>
      </c>
      <c r="D38" s="27">
        <v>0</v>
      </c>
      <c r="E38" s="4">
        <v>0</v>
      </c>
      <c r="F38" s="4">
        <v>0</v>
      </c>
      <c r="G38" s="27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7">
        <v>0</v>
      </c>
      <c r="O38" s="4">
        <v>0</v>
      </c>
      <c r="P38" s="4">
        <v>0</v>
      </c>
      <c r="Q38" s="4">
        <v>0</v>
      </c>
      <c r="R38" s="4">
        <v>0</v>
      </c>
      <c r="S38" s="14">
        <v>0</v>
      </c>
    </row>
    <row r="39" spans="1:19" ht="26.25">
      <c r="A39" s="11"/>
      <c r="B39" s="97" t="s">
        <v>137</v>
      </c>
      <c r="C39" s="4">
        <v>0</v>
      </c>
      <c r="D39" s="27">
        <v>0</v>
      </c>
      <c r="E39" s="4">
        <v>0</v>
      </c>
      <c r="F39" s="4">
        <v>0</v>
      </c>
      <c r="G39" s="27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7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ht="12.75">
      <c r="A40" s="11"/>
      <c r="B40" s="97" t="s">
        <v>138</v>
      </c>
      <c r="C40" s="4">
        <v>0</v>
      </c>
      <c r="D40" s="27">
        <v>0</v>
      </c>
      <c r="E40" s="4">
        <v>0</v>
      </c>
      <c r="F40" s="4">
        <v>0</v>
      </c>
      <c r="G40" s="27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27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ht="26.25">
      <c r="A41" s="11"/>
      <c r="B41" s="97" t="s">
        <v>139</v>
      </c>
      <c r="C41" s="4">
        <v>0</v>
      </c>
      <c r="D41" s="27">
        <v>0</v>
      </c>
      <c r="E41" s="4">
        <v>0</v>
      </c>
      <c r="F41" s="4">
        <v>0</v>
      </c>
      <c r="G41" s="27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27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ht="39">
      <c r="A42" s="11"/>
      <c r="B42" s="97" t="s">
        <v>140</v>
      </c>
      <c r="C42" s="4">
        <v>0</v>
      </c>
      <c r="D42" s="27">
        <v>0</v>
      </c>
      <c r="E42" s="4">
        <v>0</v>
      </c>
      <c r="F42" s="4">
        <v>0</v>
      </c>
      <c r="G42" s="27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27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</row>
    <row r="43" spans="1:19" ht="52.5">
      <c r="A43" s="11"/>
      <c r="B43" s="97" t="s">
        <v>141</v>
      </c>
      <c r="C43" s="4">
        <v>0</v>
      </c>
      <c r="D43" s="27">
        <v>0</v>
      </c>
      <c r="E43" s="4">
        <v>0</v>
      </c>
      <c r="F43" s="4">
        <v>0</v>
      </c>
      <c r="G43" s="27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27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ht="26.25">
      <c r="A44" s="11"/>
      <c r="B44" s="97" t="s">
        <v>142</v>
      </c>
      <c r="C44" s="4">
        <v>108</v>
      </c>
      <c r="D44" s="27">
        <v>0</v>
      </c>
      <c r="E44" s="4">
        <v>107</v>
      </c>
      <c r="F44" s="4">
        <v>1</v>
      </c>
      <c r="G44" s="27">
        <v>0</v>
      </c>
      <c r="H44" s="4">
        <v>0</v>
      </c>
      <c r="I44" s="4">
        <v>1</v>
      </c>
      <c r="J44" s="4">
        <v>0</v>
      </c>
      <c r="K44" s="4">
        <v>1</v>
      </c>
      <c r="L44" s="4">
        <v>0</v>
      </c>
      <c r="M44" s="4">
        <v>0</v>
      </c>
      <c r="N44" s="27">
        <v>0</v>
      </c>
      <c r="O44" s="4">
        <v>18</v>
      </c>
      <c r="P44" s="4">
        <v>0</v>
      </c>
      <c r="Q44" s="4">
        <v>4</v>
      </c>
      <c r="R44" s="4">
        <v>14</v>
      </c>
      <c r="S44" s="4">
        <v>0</v>
      </c>
    </row>
    <row r="45" spans="1:19" ht="26.25">
      <c r="A45" s="11"/>
      <c r="B45" s="97" t="s">
        <v>143</v>
      </c>
      <c r="C45" s="4">
        <v>0</v>
      </c>
      <c r="D45" s="27">
        <v>0</v>
      </c>
      <c r="E45" s="4">
        <v>0</v>
      </c>
      <c r="F45" s="4">
        <v>0</v>
      </c>
      <c r="G45" s="27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27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ht="26.25">
      <c r="A46" s="11"/>
      <c r="B46" s="97" t="s">
        <v>144</v>
      </c>
      <c r="C46" s="4">
        <v>0</v>
      </c>
      <c r="D46" s="27">
        <v>0</v>
      </c>
      <c r="E46" s="4">
        <v>0</v>
      </c>
      <c r="F46" s="4">
        <v>0</v>
      </c>
      <c r="G46" s="27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7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ht="39">
      <c r="A47" s="11"/>
      <c r="B47" s="97" t="s">
        <v>145</v>
      </c>
      <c r="C47" s="4">
        <v>0</v>
      </c>
      <c r="D47" s="27">
        <v>0</v>
      </c>
      <c r="E47" s="4">
        <v>0</v>
      </c>
      <c r="F47" s="4">
        <v>0</v>
      </c>
      <c r="G47" s="27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27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ht="26.25">
      <c r="A48" s="52"/>
      <c r="B48" s="53" t="s">
        <v>102</v>
      </c>
      <c r="C48" s="54">
        <f>IF((E48+F48)=SUM(C49:C55),SUM(C49:C55),"`ОШ!`")</f>
        <v>65</v>
      </c>
      <c r="D48" s="54" t="s">
        <v>41</v>
      </c>
      <c r="E48" s="54">
        <f>SUM(E49:E55)</f>
        <v>47</v>
      </c>
      <c r="F48" s="54">
        <f>SUM(F49:F55)</f>
        <v>18</v>
      </c>
      <c r="G48" s="54" t="s">
        <v>41</v>
      </c>
      <c r="H48" s="54">
        <f>SUM(H49:H55)</f>
        <v>0</v>
      </c>
      <c r="I48" s="54">
        <f>IF(AND(F48+H48=SUM(I49:I55),J48+K48=SUM(I49:I55)),SUM(I49:I55),"`ОШ!`")</f>
        <v>18</v>
      </c>
      <c r="J48" s="54">
        <f>SUM(J49:J55)</f>
        <v>7</v>
      </c>
      <c r="K48" s="54">
        <f>SUM(K49:K55)</f>
        <v>11</v>
      </c>
      <c r="L48" s="54">
        <f>SUM(L49:L55)</f>
        <v>3</v>
      </c>
      <c r="M48" s="54">
        <f>SUM(M49:M55)</f>
        <v>0</v>
      </c>
      <c r="N48" s="54" t="s">
        <v>41</v>
      </c>
      <c r="O48" s="54">
        <f>IF((Q48+R48+S48)=SUM(O49:O55),SUM(O49:O55),"`ОШИБКА!`")</f>
        <v>4</v>
      </c>
      <c r="P48" s="54">
        <f>SUM(P49:P55)</f>
        <v>0</v>
      </c>
      <c r="Q48" s="54">
        <f>SUM(Q49:Q55)</f>
        <v>3</v>
      </c>
      <c r="R48" s="54">
        <f>SUM(R49:R55)</f>
        <v>1</v>
      </c>
      <c r="S48" s="54">
        <f>SUM(S49:S55)</f>
        <v>0</v>
      </c>
    </row>
    <row r="49" spans="1:19" ht="12.75">
      <c r="A49" s="11"/>
      <c r="B49" s="19" t="s">
        <v>103</v>
      </c>
      <c r="C49" s="4">
        <v>4</v>
      </c>
      <c r="D49" s="27"/>
      <c r="E49" s="4">
        <v>3</v>
      </c>
      <c r="F49" s="4">
        <v>1</v>
      </c>
      <c r="G49" s="27"/>
      <c r="H49" s="4"/>
      <c r="I49" s="4">
        <v>1</v>
      </c>
      <c r="J49" s="4"/>
      <c r="K49" s="4">
        <v>1</v>
      </c>
      <c r="L49" s="4"/>
      <c r="M49" s="4"/>
      <c r="N49" s="27"/>
      <c r="O49" s="4"/>
      <c r="P49" s="4"/>
      <c r="Q49" s="4"/>
      <c r="R49" s="4"/>
      <c r="S49" s="4"/>
    </row>
    <row r="50" spans="1:19" ht="26.25">
      <c r="A50" s="11"/>
      <c r="B50" s="19" t="s">
        <v>104</v>
      </c>
      <c r="C50" s="4">
        <v>7</v>
      </c>
      <c r="D50" s="27"/>
      <c r="E50" s="4">
        <v>6</v>
      </c>
      <c r="F50" s="4">
        <v>1</v>
      </c>
      <c r="G50" s="27"/>
      <c r="H50" s="4"/>
      <c r="I50" s="4">
        <v>1</v>
      </c>
      <c r="J50" s="4">
        <v>1</v>
      </c>
      <c r="K50" s="4"/>
      <c r="L50" s="4"/>
      <c r="M50" s="4"/>
      <c r="N50" s="27"/>
      <c r="O50" s="4"/>
      <c r="P50" s="4"/>
      <c r="Q50" s="4"/>
      <c r="R50" s="4"/>
      <c r="S50" s="4"/>
    </row>
    <row r="51" spans="1:19" ht="12.75">
      <c r="A51" s="11"/>
      <c r="B51" s="19" t="s">
        <v>105</v>
      </c>
      <c r="C51" s="4"/>
      <c r="D51" s="27"/>
      <c r="E51" s="4"/>
      <c r="F51" s="4"/>
      <c r="G51" s="27"/>
      <c r="H51" s="4"/>
      <c r="I51" s="4"/>
      <c r="J51" s="4"/>
      <c r="K51" s="4"/>
      <c r="L51" s="4"/>
      <c r="M51" s="4"/>
      <c r="N51" s="27"/>
      <c r="O51" s="4"/>
      <c r="P51" s="4"/>
      <c r="Q51" s="4"/>
      <c r="R51" s="4"/>
      <c r="S51" s="4"/>
    </row>
    <row r="52" spans="1:19" ht="39">
      <c r="A52" s="11"/>
      <c r="B52" s="19" t="s">
        <v>106</v>
      </c>
      <c r="C52" s="4">
        <v>11</v>
      </c>
      <c r="D52" s="27"/>
      <c r="E52" s="4">
        <v>7</v>
      </c>
      <c r="F52" s="4">
        <v>4</v>
      </c>
      <c r="G52" s="27"/>
      <c r="H52" s="4"/>
      <c r="I52" s="4">
        <v>4</v>
      </c>
      <c r="J52" s="4">
        <v>2</v>
      </c>
      <c r="K52" s="4">
        <v>2</v>
      </c>
      <c r="L52" s="4"/>
      <c r="M52" s="4"/>
      <c r="N52" s="27"/>
      <c r="O52" s="4">
        <v>1</v>
      </c>
      <c r="P52" s="4"/>
      <c r="Q52" s="4"/>
      <c r="R52" s="4">
        <v>1</v>
      </c>
      <c r="S52" s="4"/>
    </row>
    <row r="53" spans="1:19" ht="52.5">
      <c r="A53" s="11"/>
      <c r="B53" s="19" t="s">
        <v>107</v>
      </c>
      <c r="C53" s="4">
        <v>1</v>
      </c>
      <c r="D53" s="27"/>
      <c r="E53" s="4">
        <v>1</v>
      </c>
      <c r="F53" s="4"/>
      <c r="G53" s="27"/>
      <c r="H53" s="4"/>
      <c r="I53" s="4"/>
      <c r="J53" s="4"/>
      <c r="K53" s="4"/>
      <c r="L53" s="4"/>
      <c r="M53" s="4"/>
      <c r="N53" s="27"/>
      <c r="O53" s="4"/>
      <c r="P53" s="4"/>
      <c r="Q53" s="4"/>
      <c r="R53" s="4"/>
      <c r="S53" s="4"/>
    </row>
    <row r="54" spans="1:19" ht="39">
      <c r="A54" s="11"/>
      <c r="B54" s="19" t="s">
        <v>108</v>
      </c>
      <c r="C54" s="4">
        <v>8</v>
      </c>
      <c r="D54" s="27"/>
      <c r="E54" s="4">
        <v>2</v>
      </c>
      <c r="F54" s="4">
        <v>6</v>
      </c>
      <c r="G54" s="27"/>
      <c r="H54" s="4"/>
      <c r="I54" s="4">
        <v>6</v>
      </c>
      <c r="J54" s="4">
        <v>2</v>
      </c>
      <c r="K54" s="4">
        <v>4</v>
      </c>
      <c r="L54" s="4">
        <v>2</v>
      </c>
      <c r="M54" s="4"/>
      <c r="N54" s="27"/>
      <c r="O54" s="4">
        <v>2</v>
      </c>
      <c r="P54" s="4"/>
      <c r="Q54" s="4">
        <v>2</v>
      </c>
      <c r="R54" s="4"/>
      <c r="S54" s="4"/>
    </row>
    <row r="55" spans="1:19" ht="12.75">
      <c r="A55" s="11"/>
      <c r="B55" s="19" t="s">
        <v>109</v>
      </c>
      <c r="C55" s="4">
        <v>34</v>
      </c>
      <c r="D55" s="27"/>
      <c r="E55" s="4">
        <v>28</v>
      </c>
      <c r="F55" s="4">
        <v>6</v>
      </c>
      <c r="G55" s="27"/>
      <c r="H55" s="4"/>
      <c r="I55" s="4">
        <v>6</v>
      </c>
      <c r="J55" s="4">
        <v>2</v>
      </c>
      <c r="K55" s="4">
        <v>4</v>
      </c>
      <c r="L55" s="4">
        <v>1</v>
      </c>
      <c r="M55" s="4"/>
      <c r="N55" s="27"/>
      <c r="O55" s="4">
        <v>1</v>
      </c>
      <c r="P55" s="4">
        <v>0</v>
      </c>
      <c r="Q55" s="4">
        <v>1</v>
      </c>
      <c r="R55" s="4"/>
      <c r="S55" s="4"/>
    </row>
    <row r="56" spans="1:19" ht="39" customHeight="1">
      <c r="A56" s="52"/>
      <c r="B56" s="98" t="s">
        <v>146</v>
      </c>
      <c r="C56" s="54">
        <f>IF((D56+E56+F56)=SUM(C57:C70),SUM(C57:C70),"`ОШ!`")</f>
        <v>85</v>
      </c>
      <c r="D56" s="54">
        <f>SUM(D57:D70)</f>
        <v>0</v>
      </c>
      <c r="E56" s="54">
        <f>SUM(E57:E70)</f>
        <v>55</v>
      </c>
      <c r="F56" s="54">
        <f>SUM(F57:F70)</f>
        <v>30</v>
      </c>
      <c r="G56" s="54">
        <f>SUM(G57:G70)</f>
        <v>0</v>
      </c>
      <c r="H56" s="54">
        <f>SUM(H57:H70)</f>
        <v>14</v>
      </c>
      <c r="I56" s="54">
        <f>IF(AND(F56+H56=SUM(I57:I70),J56+K56=SUM(I57:I70)),SUM(I57:I70),"`ОШ!`")</f>
        <v>44</v>
      </c>
      <c r="J56" s="54">
        <f>SUM(J57:J70)</f>
        <v>7</v>
      </c>
      <c r="K56" s="54">
        <f>SUM(K57:K70)</f>
        <v>37</v>
      </c>
      <c r="L56" s="54">
        <f>SUM(L57:L70)</f>
        <v>3</v>
      </c>
      <c r="M56" s="54">
        <f>SUM(M57:M70)</f>
        <v>0</v>
      </c>
      <c r="N56" s="54">
        <f>SUM(N57:N70)</f>
        <v>0</v>
      </c>
      <c r="O56" s="54">
        <f>IF((Q56+R56+S56)=SUM(O57:O70),SUM(O57:O70),"`ОШИБКА!`")</f>
        <v>30</v>
      </c>
      <c r="P56" s="54">
        <f>SUM(P57:P70)</f>
        <v>12</v>
      </c>
      <c r="Q56" s="54">
        <f>SUM(Q57:Q70)</f>
        <v>19</v>
      </c>
      <c r="R56" s="54">
        <f>SUM(R57:R70)</f>
        <v>11</v>
      </c>
      <c r="S56" s="54">
        <f>SUM(S57:S70)</f>
        <v>0</v>
      </c>
    </row>
    <row r="57" spans="1:19" ht="39">
      <c r="A57" s="11"/>
      <c r="B57" s="19" t="s">
        <v>111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6.25">
      <c r="A58" s="11"/>
      <c r="B58" s="19" t="s">
        <v>112</v>
      </c>
      <c r="C58" s="4">
        <v>63</v>
      </c>
      <c r="D58" s="4"/>
      <c r="E58" s="4">
        <v>44</v>
      </c>
      <c r="F58" s="4">
        <v>19</v>
      </c>
      <c r="G58" s="4"/>
      <c r="H58" s="4">
        <v>12</v>
      </c>
      <c r="I58" s="4">
        <v>31</v>
      </c>
      <c r="J58" s="4">
        <v>5</v>
      </c>
      <c r="K58" s="4">
        <v>26</v>
      </c>
      <c r="L58" s="4">
        <v>3</v>
      </c>
      <c r="M58" s="4"/>
      <c r="N58" s="4"/>
      <c r="O58" s="4">
        <v>19</v>
      </c>
      <c r="P58" s="4">
        <v>6</v>
      </c>
      <c r="Q58" s="4">
        <v>15</v>
      </c>
      <c r="R58" s="4">
        <v>4</v>
      </c>
      <c r="S58" s="4"/>
    </row>
    <row r="59" spans="1:19" ht="39">
      <c r="A59" s="11"/>
      <c r="B59" s="19" t="s">
        <v>113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6.25">
      <c r="A60" s="11"/>
      <c r="B60" s="19" t="s">
        <v>114</v>
      </c>
      <c r="C60" s="4">
        <v>11</v>
      </c>
      <c r="D60" s="4"/>
      <c r="E60" s="4">
        <v>7</v>
      </c>
      <c r="F60" s="4">
        <v>4</v>
      </c>
      <c r="G60" s="4"/>
      <c r="H60" s="4">
        <v>2</v>
      </c>
      <c r="I60" s="4">
        <v>6</v>
      </c>
      <c r="J60" s="4">
        <v>1</v>
      </c>
      <c r="K60" s="4">
        <v>5</v>
      </c>
      <c r="L60" s="4"/>
      <c r="M60" s="4"/>
      <c r="N60" s="4"/>
      <c r="O60" s="4">
        <v>3</v>
      </c>
      <c r="P60" s="4"/>
      <c r="Q60" s="4">
        <v>3</v>
      </c>
      <c r="R60" s="4"/>
      <c r="S60" s="4"/>
    </row>
    <row r="61" spans="1:19" ht="26.25">
      <c r="A61" s="11"/>
      <c r="B61" s="19" t="s">
        <v>115</v>
      </c>
      <c r="C61" s="4">
        <v>1</v>
      </c>
      <c r="D61" s="4"/>
      <c r="E61" s="4"/>
      <c r="F61" s="4">
        <v>1</v>
      </c>
      <c r="G61" s="4"/>
      <c r="H61" s="4"/>
      <c r="I61" s="4">
        <v>1</v>
      </c>
      <c r="J61" s="4"/>
      <c r="K61" s="4">
        <v>1</v>
      </c>
      <c r="L61" s="4"/>
      <c r="M61" s="4"/>
      <c r="N61" s="4"/>
      <c r="O61" s="4">
        <v>1</v>
      </c>
      <c r="P61" s="4">
        <v>4</v>
      </c>
      <c r="Q61" s="4"/>
      <c r="R61" s="4">
        <v>1</v>
      </c>
      <c r="S61" s="4"/>
    </row>
    <row r="62" spans="1:19" ht="26.25">
      <c r="A62" s="11"/>
      <c r="B62" s="19" t="s">
        <v>116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9">
      <c r="A63" s="11"/>
      <c r="B63" s="97" t="s">
        <v>147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6.25">
      <c r="A64" s="11"/>
      <c r="B64" s="97" t="s">
        <v>148</v>
      </c>
      <c r="C64" s="4">
        <v>2</v>
      </c>
      <c r="D64" s="4"/>
      <c r="E64" s="4"/>
      <c r="F64" s="4">
        <v>2</v>
      </c>
      <c r="G64" s="4"/>
      <c r="H64" s="4"/>
      <c r="I64" s="4">
        <v>2</v>
      </c>
      <c r="J64" s="4"/>
      <c r="K64" s="4">
        <v>2</v>
      </c>
      <c r="L64" s="4"/>
      <c r="M64" s="4"/>
      <c r="N64" s="4"/>
      <c r="O64" s="4">
        <v>5</v>
      </c>
      <c r="P64" s="4"/>
      <c r="Q64" s="4"/>
      <c r="R64" s="4">
        <v>5</v>
      </c>
      <c r="S64" s="4"/>
    </row>
    <row r="65" spans="1:19" ht="39">
      <c r="A65" s="11"/>
      <c r="B65" s="97" t="s">
        <v>149</v>
      </c>
      <c r="C65" s="4">
        <v>4</v>
      </c>
      <c r="D65" s="4"/>
      <c r="E65" s="4">
        <v>3</v>
      </c>
      <c r="F65" s="4">
        <v>1</v>
      </c>
      <c r="G65" s="4"/>
      <c r="H65" s="4"/>
      <c r="I65" s="4">
        <v>1</v>
      </c>
      <c r="J65" s="4"/>
      <c r="K65" s="4">
        <v>1</v>
      </c>
      <c r="L65" s="4"/>
      <c r="M65" s="4"/>
      <c r="N65" s="4"/>
      <c r="O65" s="4"/>
      <c r="P65" s="4"/>
      <c r="Q65" s="4"/>
      <c r="R65" s="4"/>
      <c r="S65" s="4"/>
    </row>
    <row r="66" spans="1:19" ht="26.25">
      <c r="A66" s="11"/>
      <c r="B66" s="97" t="s">
        <v>150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9">
      <c r="A67" s="11"/>
      <c r="B67" s="19" t="s">
        <v>117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6.25">
      <c r="A68" s="11"/>
      <c r="B68" s="19" t="s">
        <v>118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11"/>
      <c r="B69" s="19" t="s">
        <v>119</v>
      </c>
      <c r="C69" s="4">
        <v>4</v>
      </c>
      <c r="D69" s="4"/>
      <c r="E69" s="4">
        <v>1</v>
      </c>
      <c r="F69" s="4">
        <v>3</v>
      </c>
      <c r="G69" s="4"/>
      <c r="H69" s="4"/>
      <c r="I69" s="4">
        <v>3</v>
      </c>
      <c r="J69" s="4">
        <v>1</v>
      </c>
      <c r="K69" s="4">
        <v>2</v>
      </c>
      <c r="L69" s="4"/>
      <c r="M69" s="4"/>
      <c r="N69" s="4"/>
      <c r="O69" s="4">
        <v>2</v>
      </c>
      <c r="P69" s="4">
        <v>2</v>
      </c>
      <c r="Q69" s="4">
        <v>1</v>
      </c>
      <c r="R69" s="4">
        <v>1</v>
      </c>
      <c r="S69" s="4"/>
    </row>
    <row r="70" spans="1:19" ht="12.75">
      <c r="A70" s="11"/>
      <c r="B70" s="19" t="s">
        <v>120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6" customHeight="1">
      <c r="A71" s="52"/>
      <c r="B71" s="53" t="s">
        <v>121</v>
      </c>
      <c r="C71" s="54">
        <f>IF((D71+E71+F71)=SUM(C72:C76),SUM(C72:C76),"`ОШ!`")</f>
        <v>11</v>
      </c>
      <c r="D71" s="54">
        <f>SUM(D72:D76)</f>
        <v>0</v>
      </c>
      <c r="E71" s="54">
        <f>SUM(E72:E76)</f>
        <v>3</v>
      </c>
      <c r="F71" s="54">
        <f>SUM(F72:F76)</f>
        <v>8</v>
      </c>
      <c r="G71" s="54">
        <f>SUM(G72:G76)</f>
        <v>0</v>
      </c>
      <c r="H71" s="54">
        <f>SUM(H72:H76)</f>
        <v>3</v>
      </c>
      <c r="I71" s="54">
        <f>IF(AND(F71+H71=SUM(I72:I76),J71+K71=SUM(I72:I76)),SUM(I72:I76),"`ОШ!`")</f>
        <v>11</v>
      </c>
      <c r="J71" s="54">
        <f>SUM(J72:J76)</f>
        <v>0</v>
      </c>
      <c r="K71" s="54">
        <f>SUM(K72:K76)</f>
        <v>11</v>
      </c>
      <c r="L71" s="54">
        <f>SUM(L72:L76)</f>
        <v>0</v>
      </c>
      <c r="M71" s="54">
        <f>SUM(M72:M76)</f>
        <v>0</v>
      </c>
      <c r="N71" s="54">
        <f>SUM(N72:N76)</f>
        <v>0</v>
      </c>
      <c r="O71" s="54">
        <f>IF((Q71+R71+S71)=SUM(O72:O76),SUM(O72:O76),"`ОШИБКА!`")</f>
        <v>6</v>
      </c>
      <c r="P71" s="54">
        <f>SUM(P72:P76)</f>
        <v>9</v>
      </c>
      <c r="Q71" s="54">
        <f>SUM(Q72:Q76)</f>
        <v>3</v>
      </c>
      <c r="R71" s="54">
        <f>SUM(R72:R76)</f>
        <v>3</v>
      </c>
      <c r="S71" s="54">
        <f>SUM(S72:S76)</f>
        <v>0</v>
      </c>
    </row>
    <row r="72" spans="1:19" ht="26.25">
      <c r="A72" s="11"/>
      <c r="B72" s="19" t="s">
        <v>122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6.25">
      <c r="A73" s="11"/>
      <c r="B73" s="19" t="s">
        <v>123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11"/>
      <c r="B74" s="19" t="s">
        <v>124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6.25">
      <c r="A75" s="11"/>
      <c r="B75" s="19" t="s">
        <v>125</v>
      </c>
      <c r="C75" s="4">
        <v>11</v>
      </c>
      <c r="D75" s="4"/>
      <c r="E75" s="4">
        <v>3</v>
      </c>
      <c r="F75" s="4">
        <v>8</v>
      </c>
      <c r="G75" s="4"/>
      <c r="H75" s="4">
        <v>3</v>
      </c>
      <c r="I75" s="4">
        <v>11</v>
      </c>
      <c r="J75" s="4"/>
      <c r="K75" s="4">
        <v>11</v>
      </c>
      <c r="L75" s="4"/>
      <c r="M75" s="4"/>
      <c r="N75" s="4"/>
      <c r="O75" s="4">
        <v>6</v>
      </c>
      <c r="P75" s="4">
        <v>9</v>
      </c>
      <c r="Q75" s="4">
        <v>3</v>
      </c>
      <c r="R75" s="4">
        <v>3</v>
      </c>
      <c r="S75" s="4"/>
    </row>
    <row r="76" spans="1:19" ht="12.75">
      <c r="A76" s="11"/>
      <c r="B76" s="19" t="s">
        <v>126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26.25">
      <c r="A77" s="52"/>
      <c r="B77" s="98" t="s">
        <v>157</v>
      </c>
      <c r="C77" s="54">
        <f>IF((D77+E77+F77)=SUM(C78:C84),SUM(C78:C84),"`ОШ!`")</f>
        <v>42</v>
      </c>
      <c r="D77" s="54">
        <f>SUM(D78:D84)</f>
        <v>0</v>
      </c>
      <c r="E77" s="54">
        <f>SUM(E78:E84)</f>
        <v>20</v>
      </c>
      <c r="F77" s="54">
        <f>SUM(F78:F84)</f>
        <v>22</v>
      </c>
      <c r="G77" s="54">
        <f>SUM(G78:G84)</f>
        <v>0</v>
      </c>
      <c r="H77" s="54">
        <f>SUM(H78:H84)</f>
        <v>10</v>
      </c>
      <c r="I77" s="54">
        <f>IF(AND(F77+H77=SUM(I78:I84),J77+K77=SUM(I78:I84)),SUM(I78:I84),"`ОШ!`")</f>
        <v>32</v>
      </c>
      <c r="J77" s="54">
        <f>SUM(J78:J84)</f>
        <v>3</v>
      </c>
      <c r="K77" s="54">
        <f>SUM(K78:K84)</f>
        <v>29</v>
      </c>
      <c r="L77" s="54">
        <f>SUM(L78:L84)</f>
        <v>0</v>
      </c>
      <c r="M77" s="54">
        <f>SUM(M78:M84)</f>
        <v>0</v>
      </c>
      <c r="N77" s="54">
        <f>SUM(N78:N84)</f>
        <v>1</v>
      </c>
      <c r="O77" s="54">
        <f>IF((Q77+R77+S77)=SUM(O78:O84),SUM(O78:O84),"`ОШИБКА!`")</f>
        <v>10</v>
      </c>
      <c r="P77" s="54">
        <f>SUM(P78:P84)</f>
        <v>1</v>
      </c>
      <c r="Q77" s="54">
        <f>SUM(Q78:Q84)</f>
        <v>8</v>
      </c>
      <c r="R77" s="54">
        <f>SUM(R78:R84)</f>
        <v>2</v>
      </c>
      <c r="S77" s="54">
        <f>SUM(S78:S84)</f>
        <v>0</v>
      </c>
    </row>
    <row r="78" spans="1:19" ht="26.25">
      <c r="A78" s="11"/>
      <c r="B78" s="97" t="s">
        <v>151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</row>
    <row r="79" spans="1:19" ht="26.25">
      <c r="A79" s="11"/>
      <c r="B79" s="97" t="s">
        <v>152</v>
      </c>
      <c r="C79" s="4">
        <v>12</v>
      </c>
      <c r="D79" s="4">
        <v>0</v>
      </c>
      <c r="E79" s="4">
        <v>4</v>
      </c>
      <c r="F79" s="4">
        <v>8</v>
      </c>
      <c r="G79" s="4">
        <v>0</v>
      </c>
      <c r="H79" s="4">
        <v>3</v>
      </c>
      <c r="I79" s="4">
        <v>11</v>
      </c>
      <c r="J79" s="4">
        <v>1</v>
      </c>
      <c r="K79" s="4">
        <v>10</v>
      </c>
      <c r="L79" s="4">
        <v>0</v>
      </c>
      <c r="M79" s="4">
        <v>0</v>
      </c>
      <c r="N79" s="4">
        <v>1</v>
      </c>
      <c r="O79" s="4">
        <v>1</v>
      </c>
      <c r="P79" s="4">
        <v>1</v>
      </c>
      <c r="Q79" s="4">
        <v>0</v>
      </c>
      <c r="R79" s="4">
        <v>1</v>
      </c>
      <c r="S79" s="4">
        <v>0</v>
      </c>
    </row>
    <row r="80" spans="1:19" ht="26.25">
      <c r="A80" s="11"/>
      <c r="B80" s="97" t="s">
        <v>153</v>
      </c>
      <c r="C80" s="4">
        <v>3</v>
      </c>
      <c r="D80" s="4">
        <v>0</v>
      </c>
      <c r="E80" s="4">
        <v>1</v>
      </c>
      <c r="F80" s="4">
        <v>2</v>
      </c>
      <c r="G80" s="4">
        <v>0</v>
      </c>
      <c r="H80" s="4">
        <v>0</v>
      </c>
      <c r="I80" s="4">
        <v>2</v>
      </c>
      <c r="J80" s="4">
        <v>1</v>
      </c>
      <c r="K80" s="4">
        <v>1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</row>
    <row r="81" spans="1:19" ht="26.25">
      <c r="A81" s="11"/>
      <c r="B81" s="97" t="s">
        <v>154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</row>
    <row r="82" spans="1:19" ht="26.25">
      <c r="A82" s="11"/>
      <c r="B82" s="97" t="s">
        <v>155</v>
      </c>
      <c r="C82" s="4">
        <v>15</v>
      </c>
      <c r="D82" s="4">
        <v>0</v>
      </c>
      <c r="E82" s="4">
        <v>5</v>
      </c>
      <c r="F82" s="4">
        <v>10</v>
      </c>
      <c r="G82" s="4">
        <v>0</v>
      </c>
      <c r="H82" s="4">
        <v>1</v>
      </c>
      <c r="I82" s="4">
        <v>11</v>
      </c>
      <c r="J82" s="4">
        <v>1</v>
      </c>
      <c r="K82" s="4">
        <v>10</v>
      </c>
      <c r="L82" s="4">
        <v>0</v>
      </c>
      <c r="M82" s="4">
        <v>0</v>
      </c>
      <c r="N82" s="4">
        <v>0</v>
      </c>
      <c r="O82" s="4">
        <v>5</v>
      </c>
      <c r="P82" s="4">
        <v>0</v>
      </c>
      <c r="Q82" s="4">
        <v>4</v>
      </c>
      <c r="R82" s="4">
        <v>1</v>
      </c>
      <c r="S82" s="4">
        <v>0</v>
      </c>
    </row>
    <row r="83" spans="1:19" ht="26.25">
      <c r="A83" s="11"/>
      <c r="B83" s="97" t="s">
        <v>156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</row>
    <row r="84" spans="1:19" ht="12.75">
      <c r="A84" s="11"/>
      <c r="B84" s="19" t="s">
        <v>128</v>
      </c>
      <c r="C84" s="4">
        <v>12</v>
      </c>
      <c r="D84" s="4">
        <v>0</v>
      </c>
      <c r="E84" s="4">
        <v>10</v>
      </c>
      <c r="F84" s="4">
        <v>2</v>
      </c>
      <c r="G84" s="4">
        <v>0</v>
      </c>
      <c r="H84" s="4">
        <v>6</v>
      </c>
      <c r="I84" s="4">
        <v>8</v>
      </c>
      <c r="J84" s="4">
        <v>0</v>
      </c>
      <c r="K84" s="4">
        <v>8</v>
      </c>
      <c r="L84" s="4">
        <v>0</v>
      </c>
      <c r="M84" s="4">
        <v>0</v>
      </c>
      <c r="N84" s="4">
        <v>0</v>
      </c>
      <c r="O84" s="4">
        <v>4</v>
      </c>
      <c r="P84" s="4">
        <v>0</v>
      </c>
      <c r="Q84" s="4">
        <v>4</v>
      </c>
      <c r="R84" s="4">
        <v>0</v>
      </c>
      <c r="S84" s="4">
        <v>0</v>
      </c>
    </row>
    <row r="85" spans="1:19" s="23" customFormat="1" ht="33" customHeight="1">
      <c r="A85" s="52"/>
      <c r="B85" s="53" t="s">
        <v>2</v>
      </c>
      <c r="C85" s="54">
        <v>11</v>
      </c>
      <c r="D85" s="54"/>
      <c r="E85" s="54">
        <v>7</v>
      </c>
      <c r="F85" s="54">
        <v>4</v>
      </c>
      <c r="G85" s="54"/>
      <c r="H85" s="54">
        <v>3</v>
      </c>
      <c r="I85" s="54">
        <v>7</v>
      </c>
      <c r="J85" s="54">
        <v>1</v>
      </c>
      <c r="K85" s="54">
        <v>6</v>
      </c>
      <c r="L85" s="54"/>
      <c r="M85" s="54"/>
      <c r="N85" s="54"/>
      <c r="O85" s="54">
        <v>3</v>
      </c>
      <c r="P85" s="54"/>
      <c r="Q85" s="54">
        <v>3</v>
      </c>
      <c r="R85" s="54"/>
      <c r="S85" s="54"/>
    </row>
    <row r="86" spans="1:19" s="23" customFormat="1" ht="21.75" customHeight="1">
      <c r="A86" s="52"/>
      <c r="B86" s="98" t="s">
        <v>158</v>
      </c>
      <c r="C86" s="54">
        <f>D86+E86+F86</f>
        <v>0</v>
      </c>
      <c r="D86" s="54"/>
      <c r="E86" s="54"/>
      <c r="F86" s="54"/>
      <c r="G86" s="54"/>
      <c r="H86" s="54"/>
      <c r="I86" s="54">
        <f>IF((F86+H86)=(J86+K86),(J86+K86),"`ОШ!`")</f>
        <v>0</v>
      </c>
      <c r="J86" s="54"/>
      <c r="K86" s="54"/>
      <c r="L86" s="54"/>
      <c r="M86" s="54"/>
      <c r="N86" s="54"/>
      <c r="O86" s="54">
        <f>(Q86+R86+S86)</f>
        <v>0</v>
      </c>
      <c r="P86" s="54"/>
      <c r="Q86" s="54"/>
      <c r="R86" s="54"/>
      <c r="S86" s="54"/>
    </row>
    <row r="87" spans="1:19" s="23" customFormat="1" ht="24.75" customHeight="1">
      <c r="A87" s="52"/>
      <c r="B87" s="53" t="s">
        <v>3</v>
      </c>
      <c r="C87" s="54">
        <f>D87+E87+F87</f>
        <v>0</v>
      </c>
      <c r="D87" s="54"/>
      <c r="E87" s="54"/>
      <c r="F87" s="54"/>
      <c r="G87" s="54"/>
      <c r="H87" s="54"/>
      <c r="I87" s="54">
        <f>IF((F87+H87)=(J87+K87),(J87+K87),"`ОШ!`")</f>
        <v>0</v>
      </c>
      <c r="J87" s="54"/>
      <c r="K87" s="54"/>
      <c r="L87" s="54"/>
      <c r="M87" s="54"/>
      <c r="N87" s="54"/>
      <c r="O87" s="54">
        <f>(Q87+R87+S87)</f>
        <v>0</v>
      </c>
      <c r="P87" s="54"/>
      <c r="Q87" s="54"/>
      <c r="R87" s="54"/>
      <c r="S87" s="54"/>
    </row>
    <row r="88" spans="1:19" s="23" customFormat="1" ht="30" customHeight="1">
      <c r="A88" s="52"/>
      <c r="B88" s="53" t="s">
        <v>4</v>
      </c>
      <c r="C88" s="54"/>
      <c r="D88" s="54"/>
      <c r="E88" s="54"/>
      <c r="F88" s="54"/>
      <c r="G88" s="54"/>
      <c r="H88" s="54">
        <v>2</v>
      </c>
      <c r="I88" s="54">
        <v>2</v>
      </c>
      <c r="J88" s="54">
        <v>1</v>
      </c>
      <c r="K88" s="54">
        <v>1</v>
      </c>
      <c r="L88" s="54">
        <v>1</v>
      </c>
      <c r="M88" s="54">
        <v>0</v>
      </c>
      <c r="N88" s="54"/>
      <c r="O88" s="54">
        <v>0</v>
      </c>
      <c r="P88" s="54">
        <v>0</v>
      </c>
      <c r="Q88" s="54">
        <v>0</v>
      </c>
      <c r="R88" s="54">
        <v>0</v>
      </c>
      <c r="S88" s="54">
        <v>0</v>
      </c>
    </row>
    <row r="89" spans="1:19" ht="35.25" customHeight="1">
      <c r="A89" s="52"/>
      <c r="B89" s="53" t="s">
        <v>26</v>
      </c>
      <c r="C89" s="54">
        <f>E89+F89</f>
        <v>0</v>
      </c>
      <c r="D89" s="54" t="s">
        <v>41</v>
      </c>
      <c r="E89" s="54"/>
      <c r="F89" s="54"/>
      <c r="G89" s="54" t="s">
        <v>41</v>
      </c>
      <c r="H89" s="54"/>
      <c r="I89" s="54">
        <f>IF((F89+H89)=(J89+K89),(J89+K89),"`ОШ!`")</f>
        <v>0</v>
      </c>
      <c r="J89" s="54"/>
      <c r="K89" s="54"/>
      <c r="L89" s="54"/>
      <c r="M89" s="54"/>
      <c r="N89" s="54"/>
      <c r="O89" s="54">
        <f>(Q89+R89+S89)</f>
        <v>0</v>
      </c>
      <c r="P89" s="54"/>
      <c r="Q89" s="54"/>
      <c r="R89" s="54"/>
      <c r="S89" s="54"/>
    </row>
    <row r="90" spans="1:20" s="23" customFormat="1" ht="27" customHeight="1">
      <c r="A90" s="52"/>
      <c r="B90" s="53" t="s">
        <v>5</v>
      </c>
      <c r="C90" s="54">
        <f>E90+F90</f>
        <v>0</v>
      </c>
      <c r="D90" s="54" t="s">
        <v>41</v>
      </c>
      <c r="E90" s="54"/>
      <c r="F90" s="54"/>
      <c r="G90" s="54" t="s">
        <v>41</v>
      </c>
      <c r="H90" s="54"/>
      <c r="I90" s="54">
        <f>IF((F90+H90)=(J90+K90),(J90+K90),"`ОШ!`")</f>
        <v>0</v>
      </c>
      <c r="J90" s="54"/>
      <c r="K90" s="54"/>
      <c r="L90" s="54"/>
      <c r="M90" s="54"/>
      <c r="N90" s="54"/>
      <c r="O90" s="54">
        <f>(Q90+R90+S90)</f>
        <v>0</v>
      </c>
      <c r="P90" s="54"/>
      <c r="Q90" s="54"/>
      <c r="R90" s="54"/>
      <c r="S90" s="54"/>
      <c r="T90" s="31"/>
    </row>
    <row r="91" spans="1:21" ht="19.5" customHeight="1">
      <c r="A91" s="52"/>
      <c r="B91" s="56" t="s">
        <v>6</v>
      </c>
      <c r="C91" s="57">
        <f>C8+C23+C37+C48+C56+C71+C77+C85+C86+C87+C89+C90</f>
        <v>1115</v>
      </c>
      <c r="D91" s="57">
        <f>D8+D56+D71+D77+D85+D86+D87</f>
        <v>38</v>
      </c>
      <c r="E91" s="57">
        <f>E8+E23+E37+E48+E56+E71+E77+E85+E86+E87+E89+E90</f>
        <v>905</v>
      </c>
      <c r="F91" s="57">
        <f>F8+F23+F37+F48+F56+F71+F77+F85+F86+F87+F89+F90</f>
        <v>172</v>
      </c>
      <c r="G91" s="57">
        <f>G8+G56+G71+G77+G85+G86+G87</f>
        <v>63</v>
      </c>
      <c r="H91" s="57">
        <f aca="true" t="shared" si="0" ref="H91:M91">H8+H23+H37+H48+H56+H71+H77+H85+H86+H87+H88+H89+H90</f>
        <v>44</v>
      </c>
      <c r="I91" s="57">
        <f t="shared" si="0"/>
        <v>216</v>
      </c>
      <c r="J91" s="57">
        <f t="shared" si="0"/>
        <v>51</v>
      </c>
      <c r="K91" s="57">
        <f t="shared" si="0"/>
        <v>165</v>
      </c>
      <c r="L91" s="57">
        <f t="shared" si="0"/>
        <v>39</v>
      </c>
      <c r="M91" s="57">
        <f t="shared" si="0"/>
        <v>0</v>
      </c>
      <c r="N91" s="57">
        <f>N56+N71+N77+N85+N86+N87+N89+N90</f>
        <v>1</v>
      </c>
      <c r="O91" s="57">
        <f>O8+O23+O37+O48+O56+O71+O77+O85+O86+O87+O88+O89+O90</f>
        <v>99</v>
      </c>
      <c r="P91" s="57">
        <f>P8+P23+P37+P48+P56+P71+P77+P85+P86+P87+P88+P89+P90</f>
        <v>36</v>
      </c>
      <c r="Q91" s="57">
        <f>Q8+Q23+Q37+Q48+Q56+Q71+Q77+Q85+Q86+Q87+Q88+Q89+Q90</f>
        <v>57</v>
      </c>
      <c r="R91" s="57">
        <f>R8+R23+R37+R48+R56+R71+R77+R85+R86+R87+R88+R89+R90</f>
        <v>41</v>
      </c>
      <c r="S91" s="57">
        <f>S8+S23+S37+S48+S56+S71+S77+S85+S86+S87+S88+S89+S90</f>
        <v>1</v>
      </c>
      <c r="T91" s="5"/>
      <c r="U91" s="6"/>
    </row>
    <row r="92" spans="1:19" ht="12.75">
      <c r="A92" s="13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1"/>
      <c r="C93" s="142">
        <v>687</v>
      </c>
      <c r="D93" s="142">
        <v>31</v>
      </c>
      <c r="E93" s="142">
        <v>509</v>
      </c>
      <c r="F93" s="142">
        <v>147</v>
      </c>
      <c r="G93" s="142">
        <v>109</v>
      </c>
      <c r="H93" s="142">
        <v>34</v>
      </c>
      <c r="I93" s="142">
        <v>181</v>
      </c>
      <c r="J93" s="142">
        <v>25</v>
      </c>
      <c r="K93" s="142">
        <v>156</v>
      </c>
      <c r="L93" s="142">
        <v>44</v>
      </c>
      <c r="M93" s="142">
        <v>0</v>
      </c>
      <c r="N93" s="142">
        <v>2</v>
      </c>
      <c r="O93" s="142">
        <v>115</v>
      </c>
      <c r="P93" s="142">
        <v>40</v>
      </c>
      <c r="Q93" s="142">
        <v>65</v>
      </c>
      <c r="R93" s="142">
        <v>48</v>
      </c>
      <c r="S93" s="142">
        <v>2</v>
      </c>
    </row>
    <row r="94" spans="1:2" ht="12.75" customHeight="1">
      <c r="A94" s="29"/>
      <c r="B94" s="30" t="s">
        <v>40</v>
      </c>
    </row>
    <row r="95" spans="1:19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</sheetData>
  <sheetProtection/>
  <mergeCells count="9"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rintOptions horizontalCentered="1"/>
  <pageMargins left="0.1968503937007874" right="0.1968503937007874" top="0.5905511811023623" bottom="0.5905511811023623" header="0.3937007874015748" footer="0.3937007874015748"/>
  <pageSetup firstPageNumber="3" useFirstPageNumber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1"/>
  <sheetViews>
    <sheetView tabSelected="1"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2" width="18.28125" style="93" customWidth="1"/>
    <col min="3" max="3" width="15.8515625" style="93" customWidth="1"/>
    <col min="4" max="4" width="15.7109375" style="93" customWidth="1"/>
    <col min="5" max="5" width="16.28125" style="93" customWidth="1"/>
    <col min="6" max="6" width="12.140625" style="93" customWidth="1"/>
    <col min="7" max="7" width="12.28125" style="93" customWidth="1"/>
    <col min="8" max="8" width="10.140625" style="93" customWidth="1"/>
    <col min="9" max="9" width="9.8515625" style="93" customWidth="1"/>
    <col min="10" max="10" width="9.7109375" style="93" customWidth="1"/>
    <col min="11" max="11" width="11.28125" style="93" customWidth="1"/>
    <col min="12" max="12" width="11.7109375" style="93" customWidth="1"/>
    <col min="13" max="16384" width="8.8515625" style="93" customWidth="1"/>
  </cols>
  <sheetData>
    <row r="1" spans="1:11" ht="12.75">
      <c r="A1" s="264" t="s">
        <v>176</v>
      </c>
      <c r="B1" s="264"/>
      <c r="C1" s="264"/>
      <c r="D1" s="264"/>
      <c r="E1" s="95"/>
      <c r="J1" s="135"/>
      <c r="K1" s="135"/>
    </row>
    <row r="2" spans="1:5" ht="12.75">
      <c r="A2" s="265" t="s">
        <v>27</v>
      </c>
      <c r="B2" s="265"/>
      <c r="C2" s="265"/>
      <c r="D2" s="94"/>
      <c r="E2" s="94"/>
    </row>
    <row r="3" spans="1:5" ht="12.75">
      <c r="A3" s="265" t="s">
        <v>0</v>
      </c>
      <c r="B3" s="265"/>
      <c r="C3" s="265"/>
      <c r="D3" s="265"/>
      <c r="E3" s="265"/>
    </row>
    <row r="4" spans="1:5" ht="12.75">
      <c r="A4" s="80"/>
      <c r="B4" s="80"/>
      <c r="C4" s="78"/>
      <c r="D4" s="78"/>
      <c r="E4" s="78"/>
    </row>
    <row r="5" spans="1:11" ht="15">
      <c r="A5" s="256" t="s">
        <v>177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5" ht="12.75">
      <c r="A6" s="78"/>
      <c r="B6" s="78"/>
      <c r="C6" s="78"/>
      <c r="D6" s="78"/>
      <c r="E6" s="78"/>
    </row>
    <row r="7" spans="1:12" ht="39.75" customHeight="1">
      <c r="A7" s="262" t="s">
        <v>221</v>
      </c>
      <c r="B7" s="262" t="s">
        <v>217</v>
      </c>
      <c r="C7" s="260" t="s">
        <v>178</v>
      </c>
      <c r="D7" s="261"/>
      <c r="E7" s="262" t="s">
        <v>220</v>
      </c>
      <c r="F7" s="260" t="s">
        <v>17</v>
      </c>
      <c r="G7" s="261"/>
      <c r="H7" s="262" t="s">
        <v>179</v>
      </c>
      <c r="I7" s="262" t="s">
        <v>56</v>
      </c>
      <c r="J7" s="262" t="s">
        <v>215</v>
      </c>
      <c r="K7" s="262" t="s">
        <v>216</v>
      </c>
      <c r="L7" s="262" t="s">
        <v>219</v>
      </c>
    </row>
    <row r="8" spans="1:12" ht="65.25" customHeight="1">
      <c r="A8" s="263"/>
      <c r="B8" s="263"/>
      <c r="C8" s="86" t="s">
        <v>180</v>
      </c>
      <c r="D8" s="86" t="s">
        <v>181</v>
      </c>
      <c r="E8" s="263"/>
      <c r="F8" s="86" t="s">
        <v>182</v>
      </c>
      <c r="G8" s="86" t="s">
        <v>18</v>
      </c>
      <c r="H8" s="263"/>
      <c r="I8" s="263"/>
      <c r="J8" s="263"/>
      <c r="K8" s="263"/>
      <c r="L8" s="263"/>
    </row>
    <row r="9" spans="1:12" ht="13.5" customHeight="1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  <c r="G9" s="130">
        <v>7</v>
      </c>
      <c r="H9" s="130">
        <v>8</v>
      </c>
      <c r="I9" s="130">
        <v>9</v>
      </c>
      <c r="J9" s="130">
        <v>10</v>
      </c>
      <c r="K9" s="130">
        <v>11</v>
      </c>
      <c r="L9" s="140">
        <v>12</v>
      </c>
    </row>
    <row r="10" spans="1:12" ht="16.5" customHeight="1">
      <c r="A10" s="205">
        <f>B10+C10+D10</f>
        <v>214</v>
      </c>
      <c r="B10" s="206">
        <f>B12+B13+B14</f>
        <v>12</v>
      </c>
      <c r="C10" s="206">
        <f>C12+C13+C14</f>
        <v>95</v>
      </c>
      <c r="D10" s="206">
        <f>D12+D13+D14</f>
        <v>107</v>
      </c>
      <c r="E10" s="206">
        <f>G10+H10+I10</f>
        <v>91</v>
      </c>
      <c r="F10" s="206">
        <f aca="true" t="shared" si="0" ref="F10:L10">F12+F13+F14</f>
        <v>5</v>
      </c>
      <c r="G10" s="206">
        <f t="shared" si="0"/>
        <v>82</v>
      </c>
      <c r="H10" s="206">
        <f t="shared" si="0"/>
        <v>9</v>
      </c>
      <c r="I10" s="206">
        <f t="shared" si="0"/>
        <v>0</v>
      </c>
      <c r="J10" s="206">
        <f t="shared" si="0"/>
        <v>23</v>
      </c>
      <c r="K10" s="206">
        <f t="shared" si="0"/>
        <v>18</v>
      </c>
      <c r="L10" s="206">
        <f t="shared" si="0"/>
        <v>1</v>
      </c>
    </row>
    <row r="12" spans="1:13" ht="15">
      <c r="A12" s="204">
        <f>B12+C12+D12</f>
        <v>47</v>
      </c>
      <c r="B12" s="207">
        <v>4</v>
      </c>
      <c r="C12" s="208">
        <v>19</v>
      </c>
      <c r="D12" s="208">
        <v>24</v>
      </c>
      <c r="E12" s="209">
        <f>G12+H12+I12</f>
        <v>18</v>
      </c>
      <c r="F12" s="210">
        <v>5</v>
      </c>
      <c r="G12" s="210">
        <v>16</v>
      </c>
      <c r="H12" s="210">
        <v>2</v>
      </c>
      <c r="I12" s="210"/>
      <c r="J12" s="210">
        <v>8</v>
      </c>
      <c r="K12" s="210">
        <v>12</v>
      </c>
      <c r="L12" s="210"/>
      <c r="M12" s="93" t="s">
        <v>288</v>
      </c>
    </row>
    <row r="13" spans="1:13" ht="15">
      <c r="A13" s="204">
        <f>B13+C13+D13</f>
        <v>106</v>
      </c>
      <c r="B13" s="208">
        <v>6</v>
      </c>
      <c r="C13" s="208">
        <v>41</v>
      </c>
      <c r="D13" s="208">
        <v>59</v>
      </c>
      <c r="E13" s="209">
        <f>G13+H13+I13</f>
        <v>42</v>
      </c>
      <c r="F13" s="210"/>
      <c r="G13" s="210">
        <v>39</v>
      </c>
      <c r="H13" s="210">
        <v>3</v>
      </c>
      <c r="I13" s="210">
        <v>0</v>
      </c>
      <c r="J13" s="210">
        <v>5</v>
      </c>
      <c r="K13" s="210">
        <v>3</v>
      </c>
      <c r="L13" s="210"/>
      <c r="M13" s="93" t="s">
        <v>290</v>
      </c>
    </row>
    <row r="14" spans="1:13" ht="15">
      <c r="A14" s="204">
        <v>61</v>
      </c>
      <c r="B14" s="210">
        <v>2</v>
      </c>
      <c r="C14" s="210">
        <v>35</v>
      </c>
      <c r="D14" s="210">
        <v>24</v>
      </c>
      <c r="E14" s="209">
        <v>31</v>
      </c>
      <c r="F14" s="210"/>
      <c r="G14" s="210">
        <v>27</v>
      </c>
      <c r="H14" s="210">
        <v>4</v>
      </c>
      <c r="I14" s="210"/>
      <c r="J14" s="210">
        <v>10</v>
      </c>
      <c r="K14" s="210">
        <v>3</v>
      </c>
      <c r="L14" s="210">
        <v>1</v>
      </c>
      <c r="M14" s="93" t="s">
        <v>291</v>
      </c>
    </row>
    <row r="15" spans="1:12" ht="12.75">
      <c r="A15" s="266">
        <f>A13+A14</f>
        <v>167</v>
      </c>
      <c r="B15" s="266">
        <f aca="true" t="shared" si="1" ref="B15:L15">B13+B14</f>
        <v>8</v>
      </c>
      <c r="C15" s="266">
        <f t="shared" si="1"/>
        <v>76</v>
      </c>
      <c r="D15" s="266">
        <f t="shared" si="1"/>
        <v>83</v>
      </c>
      <c r="E15" s="266">
        <f t="shared" si="1"/>
        <v>73</v>
      </c>
      <c r="F15" s="266">
        <f t="shared" si="1"/>
        <v>0</v>
      </c>
      <c r="G15" s="266">
        <f t="shared" si="1"/>
        <v>66</v>
      </c>
      <c r="H15" s="266">
        <f t="shared" si="1"/>
        <v>7</v>
      </c>
      <c r="I15" s="266">
        <f t="shared" si="1"/>
        <v>0</v>
      </c>
      <c r="J15" s="266">
        <f t="shared" si="1"/>
        <v>15</v>
      </c>
      <c r="K15" s="266">
        <f t="shared" si="1"/>
        <v>6</v>
      </c>
      <c r="L15" s="266">
        <f t="shared" si="1"/>
        <v>1</v>
      </c>
    </row>
    <row r="16" spans="1:13" ht="12.75">
      <c r="A16" s="211">
        <v>157</v>
      </c>
      <c r="B16" s="211">
        <v>11</v>
      </c>
      <c r="C16" s="211">
        <v>80</v>
      </c>
      <c r="D16" s="211">
        <v>66</v>
      </c>
      <c r="E16" s="211">
        <v>68</v>
      </c>
      <c r="F16" s="211">
        <v>6</v>
      </c>
      <c r="G16" s="211">
        <v>60</v>
      </c>
      <c r="H16" s="211">
        <v>5</v>
      </c>
      <c r="I16" s="211">
        <v>3</v>
      </c>
      <c r="J16" s="211">
        <v>19</v>
      </c>
      <c r="K16" s="211">
        <v>6</v>
      </c>
      <c r="L16" s="211">
        <v>4</v>
      </c>
      <c r="M16" s="212">
        <v>2013</v>
      </c>
    </row>
    <row r="17" spans="1:13" ht="12.75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2"/>
    </row>
    <row r="18" spans="1:13" ht="15">
      <c r="A18" s="213">
        <v>47</v>
      </c>
      <c r="B18" s="213">
        <v>3</v>
      </c>
      <c r="C18" s="213">
        <v>25</v>
      </c>
      <c r="D18" s="213">
        <v>19</v>
      </c>
      <c r="E18" s="213">
        <v>22</v>
      </c>
      <c r="F18" s="213"/>
      <c r="G18" s="213">
        <v>22</v>
      </c>
      <c r="H18" s="213"/>
      <c r="I18" s="213"/>
      <c r="J18" s="213">
        <v>3</v>
      </c>
      <c r="K18" s="213">
        <v>1</v>
      </c>
      <c r="L18" s="213"/>
      <c r="M18" s="213" t="s">
        <v>290</v>
      </c>
    </row>
    <row r="19" spans="1:13" ht="15">
      <c r="A19" s="214">
        <v>30</v>
      </c>
      <c r="B19" s="214">
        <v>2</v>
      </c>
      <c r="C19" s="214">
        <v>15</v>
      </c>
      <c r="D19" s="214">
        <v>13</v>
      </c>
      <c r="E19" s="214">
        <v>15</v>
      </c>
      <c r="F19" s="214"/>
      <c r="G19" s="214">
        <v>15</v>
      </c>
      <c r="H19" s="214"/>
      <c r="I19" s="214"/>
      <c r="J19" s="214">
        <v>2</v>
      </c>
      <c r="K19" s="214">
        <v>1</v>
      </c>
      <c r="L19" s="214">
        <v>1</v>
      </c>
      <c r="M19" s="214" t="s">
        <v>291</v>
      </c>
    </row>
    <row r="20" spans="1:13" ht="15">
      <c r="A20" s="215">
        <v>80</v>
      </c>
      <c r="B20" s="215">
        <v>6</v>
      </c>
      <c r="C20" s="215">
        <v>40</v>
      </c>
      <c r="D20" s="215">
        <v>34</v>
      </c>
      <c r="E20" s="215">
        <v>31</v>
      </c>
      <c r="F20" s="215">
        <v>6</v>
      </c>
      <c r="G20" s="215">
        <v>23</v>
      </c>
      <c r="H20" s="215">
        <v>5</v>
      </c>
      <c r="I20" s="215">
        <v>3</v>
      </c>
      <c r="J20" s="215">
        <v>14</v>
      </c>
      <c r="K20" s="215">
        <v>4</v>
      </c>
      <c r="L20" s="215">
        <v>3</v>
      </c>
      <c r="M20" s="215" t="s">
        <v>288</v>
      </c>
    </row>
    <row r="21" ht="132">
      <c r="A21" s="136" t="s">
        <v>289</v>
      </c>
    </row>
  </sheetData>
  <sheetProtection/>
  <mergeCells count="14">
    <mergeCell ref="A1:D1"/>
    <mergeCell ref="A2:C2"/>
    <mergeCell ref="A3:E3"/>
    <mergeCell ref="A5:K5"/>
    <mergeCell ref="A7:A8"/>
    <mergeCell ref="B7:B8"/>
    <mergeCell ref="C7:D7"/>
    <mergeCell ref="E7:E8"/>
    <mergeCell ref="F7:G7"/>
    <mergeCell ref="H7:H8"/>
    <mergeCell ref="L7:L8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6"/>
  <sheetViews>
    <sheetView zoomScale="70" zoomScaleNormal="70" zoomScalePageLayoutView="0" workbookViewId="0" topLeftCell="A1">
      <selection activeCell="V10" sqref="V10"/>
    </sheetView>
  </sheetViews>
  <sheetFormatPr defaultColWidth="9.140625" defaultRowHeight="12.75"/>
  <cols>
    <col min="1" max="1" width="3.421875" style="0" bestFit="1" customWidth="1"/>
    <col min="2" max="2" width="37.7109375" style="0" customWidth="1"/>
    <col min="3" max="3" width="38.00390625" style="0" customWidth="1"/>
    <col min="4" max="4" width="7.7109375" style="0" bestFit="1" customWidth="1"/>
    <col min="5" max="10" width="6.7109375" style="0" customWidth="1"/>
    <col min="11" max="11" width="7.140625" style="0" customWidth="1"/>
    <col min="12" max="12" width="7.8515625" style="0" customWidth="1"/>
    <col min="13" max="13" width="7.7109375" style="0" customWidth="1"/>
    <col min="14" max="19" width="6.7109375" style="0" customWidth="1"/>
    <col min="20" max="20" width="6.28125" style="0" bestFit="1" customWidth="1"/>
    <col min="22" max="22" width="11.8515625" style="0" bestFit="1" customWidth="1"/>
  </cols>
  <sheetData>
    <row r="1" spans="2:3" ht="12.75">
      <c r="B1" s="7" t="s">
        <v>186</v>
      </c>
      <c r="C1" s="7"/>
    </row>
    <row r="2" spans="2:20" ht="12.75">
      <c r="B2" s="223" t="s">
        <v>27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2:20" ht="12.75">
      <c r="B3" s="223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54" customHeight="1">
      <c r="B4" s="224" t="s">
        <v>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2:20" ht="15">
      <c r="B5" s="230" t="s">
        <v>29</v>
      </c>
      <c r="C5" s="230"/>
      <c r="D5" s="16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7"/>
      <c r="R5" s="17"/>
      <c r="S5" s="16"/>
      <c r="T5" s="16"/>
    </row>
    <row r="6" spans="1:20" ht="28.5" customHeight="1">
      <c r="A6" s="52"/>
      <c r="B6" s="59"/>
      <c r="C6" s="46"/>
      <c r="D6" s="33"/>
      <c r="E6" s="225" t="s">
        <v>44</v>
      </c>
      <c r="F6" s="225"/>
      <c r="G6" s="225"/>
      <c r="H6" s="33"/>
      <c r="I6" s="34"/>
      <c r="J6" s="35"/>
      <c r="K6" s="35"/>
      <c r="L6" s="35"/>
      <c r="M6" s="221" t="s">
        <v>44</v>
      </c>
      <c r="N6" s="222"/>
      <c r="O6" s="36"/>
      <c r="P6" s="33"/>
      <c r="Q6" s="226" t="s">
        <v>10</v>
      </c>
      <c r="R6" s="227"/>
      <c r="S6" s="33"/>
      <c r="T6" s="33"/>
    </row>
    <row r="7" spans="1:20" ht="144">
      <c r="A7" s="102" t="s">
        <v>31</v>
      </c>
      <c r="B7" s="60" t="s">
        <v>45</v>
      </c>
      <c r="C7" s="61" t="s">
        <v>28</v>
      </c>
      <c r="D7" s="38" t="s">
        <v>43</v>
      </c>
      <c r="E7" s="38" t="s">
        <v>46</v>
      </c>
      <c r="F7" s="38" t="s">
        <v>47</v>
      </c>
      <c r="G7" s="38" t="s">
        <v>48</v>
      </c>
      <c r="H7" s="39" t="s">
        <v>49</v>
      </c>
      <c r="I7" s="40" t="s">
        <v>50</v>
      </c>
      <c r="J7" s="41" t="s">
        <v>98</v>
      </c>
      <c r="K7" s="38" t="s">
        <v>95</v>
      </c>
      <c r="L7" s="38" t="s">
        <v>8</v>
      </c>
      <c r="M7" s="42" t="s">
        <v>96</v>
      </c>
      <c r="N7" s="42" t="s">
        <v>97</v>
      </c>
      <c r="O7" s="38" t="s">
        <v>51</v>
      </c>
      <c r="P7" s="43" t="s">
        <v>52</v>
      </c>
      <c r="Q7" s="44" t="s">
        <v>53</v>
      </c>
      <c r="R7" s="45" t="s">
        <v>54</v>
      </c>
      <c r="S7" s="38" t="s">
        <v>55</v>
      </c>
      <c r="T7" s="38" t="s">
        <v>56</v>
      </c>
    </row>
    <row r="8" spans="1:20" ht="12.75">
      <c r="A8" s="52" t="s">
        <v>24</v>
      </c>
      <c r="B8" s="50" t="s">
        <v>25</v>
      </c>
      <c r="C8" s="47" t="s">
        <v>32</v>
      </c>
      <c r="D8" s="47" t="s">
        <v>58</v>
      </c>
      <c r="E8" s="47" t="s">
        <v>59</v>
      </c>
      <c r="F8" s="47" t="s">
        <v>60</v>
      </c>
      <c r="G8" s="48" t="s">
        <v>61</v>
      </c>
      <c r="H8" s="49" t="s">
        <v>62</v>
      </c>
      <c r="I8" s="49" t="s">
        <v>63</v>
      </c>
      <c r="J8" s="49" t="s">
        <v>64</v>
      </c>
      <c r="K8" s="49" t="s">
        <v>65</v>
      </c>
      <c r="L8" s="49" t="s">
        <v>66</v>
      </c>
      <c r="M8" s="49" t="s">
        <v>67</v>
      </c>
      <c r="N8" s="49" t="s">
        <v>68</v>
      </c>
      <c r="O8" s="50" t="s">
        <v>69</v>
      </c>
      <c r="P8" s="47" t="s">
        <v>70</v>
      </c>
      <c r="Q8" s="51" t="s">
        <v>71</v>
      </c>
      <c r="R8" s="47" t="s">
        <v>72</v>
      </c>
      <c r="S8" s="47" t="s">
        <v>73</v>
      </c>
      <c r="T8" s="47" t="s">
        <v>74</v>
      </c>
    </row>
    <row r="9" spans="1:20" ht="48" customHeight="1">
      <c r="A9" s="11"/>
      <c r="B9" s="18" t="s">
        <v>89</v>
      </c>
      <c r="C9" s="3" t="s">
        <v>101</v>
      </c>
      <c r="D9" s="139">
        <v>1</v>
      </c>
      <c r="E9" s="26" t="s">
        <v>41</v>
      </c>
      <c r="F9" s="26"/>
      <c r="G9" s="26">
        <v>1</v>
      </c>
      <c r="H9" s="26" t="s">
        <v>41</v>
      </c>
      <c r="I9" s="26"/>
      <c r="J9" s="139">
        <v>1</v>
      </c>
      <c r="K9" s="26"/>
      <c r="L9" s="26">
        <v>1</v>
      </c>
      <c r="M9" s="26"/>
      <c r="N9" s="26"/>
      <c r="O9" s="26" t="s">
        <v>41</v>
      </c>
      <c r="P9" s="139">
        <v>2</v>
      </c>
      <c r="Q9" s="26">
        <v>5</v>
      </c>
      <c r="R9" s="26">
        <v>2</v>
      </c>
      <c r="S9" s="26"/>
      <c r="T9" s="26"/>
    </row>
    <row r="10" spans="1:20" ht="48" customHeight="1">
      <c r="A10" s="11"/>
      <c r="B10" s="18" t="s">
        <v>159</v>
      </c>
      <c r="C10" s="3" t="s">
        <v>101</v>
      </c>
      <c r="D10" s="139">
        <v>0</v>
      </c>
      <c r="E10" s="26" t="s">
        <v>41</v>
      </c>
      <c r="F10" s="26"/>
      <c r="G10" s="26"/>
      <c r="H10" s="26" t="s">
        <v>41</v>
      </c>
      <c r="I10" s="26"/>
      <c r="J10" s="139">
        <v>0</v>
      </c>
      <c r="K10" s="26"/>
      <c r="L10" s="26"/>
      <c r="M10" s="26"/>
      <c r="N10" s="26"/>
      <c r="O10" s="26" t="s">
        <v>41</v>
      </c>
      <c r="P10" s="139">
        <v>0</v>
      </c>
      <c r="Q10" s="26"/>
      <c r="R10" s="26"/>
      <c r="S10" s="26"/>
      <c r="T10" s="26"/>
    </row>
    <row r="11" spans="1:20" ht="62.25" customHeight="1">
      <c r="A11" s="11"/>
      <c r="B11" s="18" t="s">
        <v>110</v>
      </c>
      <c r="C11" s="3" t="s">
        <v>101</v>
      </c>
      <c r="D11" s="139">
        <v>0</v>
      </c>
      <c r="E11" s="26"/>
      <c r="F11" s="26"/>
      <c r="G11" s="26"/>
      <c r="H11" s="26"/>
      <c r="I11" s="26">
        <v>1</v>
      </c>
      <c r="J11" s="139">
        <v>1</v>
      </c>
      <c r="K11" s="26"/>
      <c r="L11" s="26">
        <v>1</v>
      </c>
      <c r="M11" s="26"/>
      <c r="N11" s="26"/>
      <c r="O11" s="26"/>
      <c r="P11" s="139">
        <v>0</v>
      </c>
      <c r="Q11" s="26">
        <v>1</v>
      </c>
      <c r="R11" s="26"/>
      <c r="S11" s="26"/>
      <c r="T11" s="26"/>
    </row>
    <row r="12" spans="1:20" ht="71.25" customHeight="1">
      <c r="A12" s="11"/>
      <c r="B12" s="18" t="s">
        <v>121</v>
      </c>
      <c r="C12" s="3" t="s">
        <v>101</v>
      </c>
      <c r="D12" s="146">
        <v>7</v>
      </c>
      <c r="E12" s="147"/>
      <c r="F12" s="147"/>
      <c r="G12" s="147">
        <v>7</v>
      </c>
      <c r="H12" s="147"/>
      <c r="I12" s="147">
        <v>1</v>
      </c>
      <c r="J12" s="146">
        <v>8</v>
      </c>
      <c r="K12" s="147"/>
      <c r="L12" s="147">
        <v>8</v>
      </c>
      <c r="M12" s="147"/>
      <c r="N12" s="147"/>
      <c r="O12" s="147"/>
      <c r="P12" s="146">
        <v>2</v>
      </c>
      <c r="Q12" s="147">
        <v>2</v>
      </c>
      <c r="R12" s="147"/>
      <c r="S12" s="147">
        <v>2</v>
      </c>
      <c r="T12" s="147"/>
    </row>
    <row r="13" spans="1:20" ht="49.5" customHeight="1">
      <c r="A13" s="11"/>
      <c r="B13" s="18" t="s">
        <v>127</v>
      </c>
      <c r="C13" s="15" t="s">
        <v>101</v>
      </c>
      <c r="D13" s="150">
        <f>D14+D15</f>
        <v>6</v>
      </c>
      <c r="E13" s="150">
        <f aca="true" t="shared" si="0" ref="E13:T13">E14+E15</f>
        <v>0</v>
      </c>
      <c r="F13" s="150">
        <f t="shared" si="0"/>
        <v>3</v>
      </c>
      <c r="G13" s="150">
        <f t="shared" si="0"/>
        <v>3</v>
      </c>
      <c r="H13" s="150">
        <f t="shared" si="0"/>
        <v>0</v>
      </c>
      <c r="I13" s="150">
        <f t="shared" si="0"/>
        <v>1</v>
      </c>
      <c r="J13" s="150">
        <f t="shared" si="0"/>
        <v>4</v>
      </c>
      <c r="K13" s="150">
        <f t="shared" si="0"/>
        <v>0</v>
      </c>
      <c r="L13" s="150">
        <f t="shared" si="0"/>
        <v>4</v>
      </c>
      <c r="M13" s="150">
        <f t="shared" si="0"/>
        <v>0</v>
      </c>
      <c r="N13" s="150">
        <f t="shared" si="0"/>
        <v>0</v>
      </c>
      <c r="O13" s="150">
        <f t="shared" si="0"/>
        <v>0</v>
      </c>
      <c r="P13" s="150">
        <f t="shared" si="0"/>
        <v>1</v>
      </c>
      <c r="Q13" s="150">
        <f t="shared" si="0"/>
        <v>0</v>
      </c>
      <c r="R13" s="150">
        <f t="shared" si="0"/>
        <v>1</v>
      </c>
      <c r="S13" s="150">
        <f t="shared" si="0"/>
        <v>0</v>
      </c>
      <c r="T13" s="150">
        <f t="shared" si="0"/>
        <v>0</v>
      </c>
    </row>
    <row r="14" spans="1:20" ht="49.5" customHeight="1">
      <c r="A14" s="13"/>
      <c r="B14" s="144"/>
      <c r="C14" s="145"/>
      <c r="D14" s="148">
        <v>3</v>
      </c>
      <c r="E14" s="149"/>
      <c r="F14" s="149">
        <v>2</v>
      </c>
      <c r="G14" s="149">
        <v>1</v>
      </c>
      <c r="H14" s="149"/>
      <c r="I14" s="149"/>
      <c r="J14" s="148">
        <v>1</v>
      </c>
      <c r="K14" s="149"/>
      <c r="L14" s="149">
        <v>1</v>
      </c>
      <c r="M14" s="149"/>
      <c r="N14" s="149"/>
      <c r="O14" s="149"/>
      <c r="P14" s="148">
        <v>1</v>
      </c>
      <c r="Q14" s="149"/>
      <c r="R14" s="149">
        <v>1</v>
      </c>
      <c r="S14" s="149"/>
      <c r="T14" s="149"/>
    </row>
    <row r="15" spans="4:20" ht="12.75">
      <c r="D15" s="143">
        <f>E15+F15+G15</f>
        <v>3</v>
      </c>
      <c r="E15" s="4"/>
      <c r="F15" s="4">
        <v>1</v>
      </c>
      <c r="G15" s="4">
        <v>2</v>
      </c>
      <c r="H15" s="4"/>
      <c r="I15" s="4">
        <v>1</v>
      </c>
      <c r="J15" s="143">
        <f>IF((G15+I15)=(K15+L15),(K15+L15),"`ОШ!`")</f>
        <v>3</v>
      </c>
      <c r="K15" s="4"/>
      <c r="L15" s="4">
        <v>3</v>
      </c>
      <c r="M15" s="4"/>
      <c r="N15" s="4"/>
      <c r="O15" s="4"/>
      <c r="P15" s="143">
        <f>R15+S15+T15</f>
        <v>0</v>
      </c>
      <c r="Q15" s="4"/>
      <c r="R15" s="4"/>
      <c r="S15" s="4"/>
      <c r="T15" s="4"/>
    </row>
    <row r="16" spans="2:4" ht="12.75">
      <c r="B16" s="231" t="s">
        <v>30</v>
      </c>
      <c r="C16" s="231"/>
      <c r="D16" s="231"/>
    </row>
    <row r="17" spans="1:20" ht="29.25" customHeight="1">
      <c r="A17" s="52"/>
      <c r="B17" s="59"/>
      <c r="C17" s="46"/>
      <c r="D17" s="33"/>
      <c r="E17" s="225" t="s">
        <v>44</v>
      </c>
      <c r="F17" s="225"/>
      <c r="G17" s="225"/>
      <c r="H17" s="33"/>
      <c r="I17" s="34"/>
      <c r="J17" s="35"/>
      <c r="K17" s="35"/>
      <c r="L17" s="35"/>
      <c r="M17" s="221" t="s">
        <v>44</v>
      </c>
      <c r="N17" s="222"/>
      <c r="O17" s="36"/>
      <c r="P17" s="33"/>
      <c r="Q17" s="226" t="s">
        <v>10</v>
      </c>
      <c r="R17" s="227"/>
      <c r="S17" s="33"/>
      <c r="T17" s="33"/>
    </row>
    <row r="18" spans="1:20" ht="129" customHeight="1">
      <c r="A18" s="102" t="s">
        <v>31</v>
      </c>
      <c r="B18" s="60" t="s">
        <v>45</v>
      </c>
      <c r="C18" s="61" t="s">
        <v>28</v>
      </c>
      <c r="D18" s="38" t="s">
        <v>43</v>
      </c>
      <c r="E18" s="38" t="s">
        <v>46</v>
      </c>
      <c r="F18" s="38" t="s">
        <v>47</v>
      </c>
      <c r="G18" s="38" t="s">
        <v>48</v>
      </c>
      <c r="H18" s="39" t="s">
        <v>49</v>
      </c>
      <c r="I18" s="40" t="s">
        <v>50</v>
      </c>
      <c r="J18" s="41" t="s">
        <v>98</v>
      </c>
      <c r="K18" s="38" t="s">
        <v>95</v>
      </c>
      <c r="L18" s="38" t="s">
        <v>8</v>
      </c>
      <c r="M18" s="42" t="s">
        <v>96</v>
      </c>
      <c r="N18" s="42" t="s">
        <v>97</v>
      </c>
      <c r="O18" s="38" t="s">
        <v>51</v>
      </c>
      <c r="P18" s="43" t="s">
        <v>52</v>
      </c>
      <c r="Q18" s="44" t="s">
        <v>53</v>
      </c>
      <c r="R18" s="45" t="s">
        <v>54</v>
      </c>
      <c r="S18" s="38" t="s">
        <v>55</v>
      </c>
      <c r="T18" s="38" t="s">
        <v>56</v>
      </c>
    </row>
    <row r="19" spans="1:20" ht="12.75">
      <c r="A19" s="52" t="s">
        <v>24</v>
      </c>
      <c r="B19" s="50" t="s">
        <v>25</v>
      </c>
      <c r="C19" s="47" t="s">
        <v>32</v>
      </c>
      <c r="D19" s="46" t="s">
        <v>58</v>
      </c>
      <c r="E19" s="46" t="s">
        <v>59</v>
      </c>
      <c r="F19" s="46" t="s">
        <v>60</v>
      </c>
      <c r="G19" s="62" t="s">
        <v>61</v>
      </c>
      <c r="H19" s="63" t="s">
        <v>62</v>
      </c>
      <c r="I19" s="63" t="s">
        <v>63</v>
      </c>
      <c r="J19" s="63" t="s">
        <v>64</v>
      </c>
      <c r="K19" s="63" t="s">
        <v>65</v>
      </c>
      <c r="L19" s="63" t="s">
        <v>66</v>
      </c>
      <c r="M19" s="63" t="s">
        <v>67</v>
      </c>
      <c r="N19" s="63" t="s">
        <v>68</v>
      </c>
      <c r="O19" s="59" t="s">
        <v>69</v>
      </c>
      <c r="P19" s="46" t="s">
        <v>70</v>
      </c>
      <c r="Q19" s="64" t="s">
        <v>71</v>
      </c>
      <c r="R19" s="46" t="s">
        <v>72</v>
      </c>
      <c r="S19" s="46" t="s">
        <v>73</v>
      </c>
      <c r="T19" s="46" t="s">
        <v>74</v>
      </c>
    </row>
    <row r="20" spans="1:20" ht="26.25">
      <c r="A20" s="11"/>
      <c r="B20" s="18" t="s">
        <v>127</v>
      </c>
      <c r="C20" s="15" t="s">
        <v>1</v>
      </c>
      <c r="D20" s="139">
        <v>15</v>
      </c>
      <c r="E20" s="26"/>
      <c r="F20" s="26">
        <v>5</v>
      </c>
      <c r="G20" s="26">
        <v>10</v>
      </c>
      <c r="H20" s="26"/>
      <c r="I20" s="26">
        <v>4</v>
      </c>
      <c r="J20" s="139">
        <v>14</v>
      </c>
      <c r="K20" s="26">
        <v>1</v>
      </c>
      <c r="L20" s="26">
        <v>13</v>
      </c>
      <c r="M20" s="26"/>
      <c r="N20" s="26"/>
      <c r="O20" s="26"/>
      <c r="P20" s="139">
        <v>1</v>
      </c>
      <c r="Q20" s="26"/>
      <c r="R20" s="26"/>
      <c r="S20" s="26">
        <v>1</v>
      </c>
      <c r="T20" s="26"/>
    </row>
    <row r="21" spans="1:22" ht="26.25">
      <c r="A21" s="11"/>
      <c r="B21" s="18" t="s">
        <v>4</v>
      </c>
      <c r="C21" s="15" t="s">
        <v>1</v>
      </c>
      <c r="D21" s="139">
        <f>E21+F21+G21</f>
        <v>0</v>
      </c>
      <c r="E21" s="26"/>
      <c r="F21" s="26"/>
      <c r="G21" s="26"/>
      <c r="H21" s="26"/>
      <c r="I21" s="26"/>
      <c r="J21" s="139">
        <f>IF((G21+I21)=(K21+L21),(K21+L21),"`ОШ!`")</f>
        <v>0</v>
      </c>
      <c r="K21" s="26"/>
      <c r="L21" s="26"/>
      <c r="M21" s="26"/>
      <c r="N21" s="26"/>
      <c r="O21" s="26"/>
      <c r="P21" s="139">
        <f>R21+S21+T21</f>
        <v>0</v>
      </c>
      <c r="Q21" s="26"/>
      <c r="R21" s="26"/>
      <c r="S21" s="26"/>
      <c r="T21" s="26"/>
      <c r="U21" s="92"/>
      <c r="V21" s="88"/>
    </row>
    <row r="22" spans="4:20" ht="12.75">
      <c r="D22" s="7">
        <f>D26-D24</f>
        <v>15</v>
      </c>
      <c r="E22" s="7">
        <f aca="true" t="shared" si="1" ref="E22:T22">E26-E24</f>
        <v>0</v>
      </c>
      <c r="F22" s="7">
        <f t="shared" si="1"/>
        <v>5</v>
      </c>
      <c r="G22" s="7">
        <f t="shared" si="1"/>
        <v>10</v>
      </c>
      <c r="H22" s="7">
        <f t="shared" si="1"/>
        <v>0</v>
      </c>
      <c r="I22" s="7">
        <f t="shared" si="1"/>
        <v>4</v>
      </c>
      <c r="J22" s="7">
        <f t="shared" si="1"/>
        <v>14</v>
      </c>
      <c r="K22" s="7">
        <f t="shared" si="1"/>
        <v>1</v>
      </c>
      <c r="L22" s="7">
        <f t="shared" si="1"/>
        <v>13</v>
      </c>
      <c r="M22" s="7">
        <f t="shared" si="1"/>
        <v>0</v>
      </c>
      <c r="N22" s="7">
        <f t="shared" si="1"/>
        <v>0</v>
      </c>
      <c r="O22" s="7">
        <f t="shared" si="1"/>
        <v>0</v>
      </c>
      <c r="P22" s="7">
        <f t="shared" si="1"/>
        <v>1</v>
      </c>
      <c r="Q22" s="7">
        <f t="shared" si="1"/>
        <v>0</v>
      </c>
      <c r="R22" s="7">
        <f t="shared" si="1"/>
        <v>0</v>
      </c>
      <c r="S22" s="7">
        <f t="shared" si="1"/>
        <v>1</v>
      </c>
      <c r="T22" s="7">
        <f t="shared" si="1"/>
        <v>0</v>
      </c>
    </row>
    <row r="24" spans="4:20" ht="12.75">
      <c r="D24">
        <v>27</v>
      </c>
      <c r="E24">
        <v>0</v>
      </c>
      <c r="F24">
        <v>15</v>
      </c>
      <c r="G24">
        <v>12</v>
      </c>
      <c r="H24">
        <v>0</v>
      </c>
      <c r="I24">
        <v>6</v>
      </c>
      <c r="J24">
        <v>18</v>
      </c>
      <c r="K24">
        <v>2</v>
      </c>
      <c r="L24">
        <v>16</v>
      </c>
      <c r="M24">
        <v>0</v>
      </c>
      <c r="N24">
        <v>0</v>
      </c>
      <c r="O24">
        <v>1</v>
      </c>
      <c r="P24">
        <v>9</v>
      </c>
      <c r="Q24">
        <v>1</v>
      </c>
      <c r="R24">
        <v>8</v>
      </c>
      <c r="S24">
        <v>1</v>
      </c>
      <c r="T24">
        <v>0</v>
      </c>
    </row>
    <row r="26" spans="4:20" ht="12.75">
      <c r="D26">
        <v>42</v>
      </c>
      <c r="E26">
        <v>0</v>
      </c>
      <c r="F26">
        <v>20</v>
      </c>
      <c r="G26">
        <v>22</v>
      </c>
      <c r="H26">
        <v>0</v>
      </c>
      <c r="I26">
        <v>10</v>
      </c>
      <c r="J26">
        <v>32</v>
      </c>
      <c r="K26">
        <v>3</v>
      </c>
      <c r="L26">
        <v>29</v>
      </c>
      <c r="M26">
        <v>0</v>
      </c>
      <c r="N26">
        <v>0</v>
      </c>
      <c r="O26">
        <v>1</v>
      </c>
      <c r="P26">
        <v>10</v>
      </c>
      <c r="Q26">
        <v>1</v>
      </c>
      <c r="R26">
        <v>8</v>
      </c>
      <c r="S26">
        <v>2</v>
      </c>
      <c r="T26">
        <v>0</v>
      </c>
    </row>
  </sheetData>
  <sheetProtection/>
  <mergeCells count="11">
    <mergeCell ref="M6:N6"/>
    <mergeCell ref="B5:C5"/>
    <mergeCell ref="E17:G17"/>
    <mergeCell ref="Q17:R17"/>
    <mergeCell ref="M17:N17"/>
    <mergeCell ref="B16:D16"/>
    <mergeCell ref="B2:T2"/>
    <mergeCell ref="B3:T3"/>
    <mergeCell ref="B4:T4"/>
    <mergeCell ref="E6:G6"/>
    <mergeCell ref="Q6:R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T10"/>
  <sheetViews>
    <sheetView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3.28125" style="0" bestFit="1" customWidth="1"/>
    <col min="2" max="2" width="47.28125" style="0" bestFit="1" customWidth="1"/>
    <col min="3" max="3" width="16.8515625" style="0" customWidth="1"/>
    <col min="4" max="4" width="18.00390625" style="0" customWidth="1"/>
    <col min="5" max="5" width="16.421875" style="0" customWidth="1"/>
    <col min="6" max="6" width="15.57421875" style="0" customWidth="1"/>
    <col min="7" max="7" width="21.7109375" style="0" customWidth="1"/>
    <col min="8" max="9" width="14.7109375" style="0" customWidth="1"/>
  </cols>
  <sheetData>
    <row r="1" spans="2:6" ht="12.75">
      <c r="B1" s="233" t="s">
        <v>16</v>
      </c>
      <c r="C1" s="233"/>
      <c r="D1" s="233"/>
      <c r="E1" s="10"/>
      <c r="F1" s="10"/>
    </row>
    <row r="2" spans="2:20" ht="12.75">
      <c r="B2" s="234" t="s">
        <v>27</v>
      </c>
      <c r="C2" s="234"/>
      <c r="D2" s="234"/>
      <c r="E2" s="234"/>
      <c r="F2" s="2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 customHeight="1">
      <c r="B3" s="234" t="s">
        <v>0</v>
      </c>
      <c r="C3" s="234"/>
      <c r="D3" s="234"/>
      <c r="E3" s="234"/>
      <c r="F3" s="2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8" ht="33" customHeight="1">
      <c r="A4" s="235" t="s">
        <v>34</v>
      </c>
      <c r="B4" s="235"/>
      <c r="C4" s="235"/>
      <c r="D4" s="235"/>
      <c r="E4" s="235"/>
      <c r="F4" s="235"/>
      <c r="G4" s="8"/>
      <c r="H4" s="1"/>
    </row>
    <row r="5" spans="1:8" ht="18.75" customHeight="1">
      <c r="A5" s="58"/>
      <c r="B5" s="58"/>
      <c r="C5" s="65"/>
      <c r="D5" s="232" t="s">
        <v>11</v>
      </c>
      <c r="E5" s="232"/>
      <c r="F5" s="232"/>
      <c r="G5" s="65"/>
      <c r="H5" s="1"/>
    </row>
    <row r="6" spans="1:8" ht="78" customHeight="1">
      <c r="A6" s="66" t="s">
        <v>35</v>
      </c>
      <c r="B6" s="67" t="s">
        <v>36</v>
      </c>
      <c r="C6" s="67" t="s">
        <v>12</v>
      </c>
      <c r="D6" s="68" t="s">
        <v>13</v>
      </c>
      <c r="E6" s="68" t="s">
        <v>14</v>
      </c>
      <c r="F6" s="68" t="s">
        <v>15</v>
      </c>
      <c r="G6" s="66" t="s">
        <v>160</v>
      </c>
      <c r="H6" s="1"/>
    </row>
    <row r="7" spans="1:8" ht="13.5">
      <c r="A7" s="69" t="s">
        <v>24</v>
      </c>
      <c r="B7" s="69" t="s">
        <v>25</v>
      </c>
      <c r="C7" s="70" t="s">
        <v>58</v>
      </c>
      <c r="D7" s="70" t="s">
        <v>59</v>
      </c>
      <c r="E7" s="70" t="s">
        <v>60</v>
      </c>
      <c r="F7" s="70" t="s">
        <v>61</v>
      </c>
      <c r="G7" s="70">
        <v>5</v>
      </c>
      <c r="H7" s="1"/>
    </row>
    <row r="8" spans="1:8" ht="16.5" customHeight="1">
      <c r="A8" s="20"/>
      <c r="B8" s="22" t="s">
        <v>33</v>
      </c>
      <c r="C8" s="141">
        <f>D8+E8</f>
        <v>0</v>
      </c>
      <c r="D8" s="21"/>
      <c r="E8" s="21"/>
      <c r="F8" s="21"/>
      <c r="G8" s="9"/>
      <c r="H8" s="1"/>
    </row>
    <row r="9" spans="3:8" ht="12.75">
      <c r="C9" s="1"/>
      <c r="D9" s="2"/>
      <c r="E9" s="2"/>
      <c r="F9" s="2"/>
      <c r="G9" s="77"/>
      <c r="H9" s="1"/>
    </row>
    <row r="10" spans="3:8" ht="12.75">
      <c r="C10" s="1"/>
      <c r="D10" s="1"/>
      <c r="E10" s="1"/>
      <c r="F10" s="1"/>
      <c r="G10" s="1"/>
      <c r="H10" s="1"/>
    </row>
  </sheetData>
  <sheetProtection/>
  <mergeCells count="5">
    <mergeCell ref="D5:F5"/>
    <mergeCell ref="B1:D1"/>
    <mergeCell ref="B2:F2"/>
    <mergeCell ref="B3:F3"/>
    <mergeCell ref="A4:F4"/>
  </mergeCells>
  <printOptions horizontalCentered="1"/>
  <pageMargins left="0.1968503937007874" right="0.1968503937007874" top="0.7874015748031497" bottom="0.5905511811023623" header="0.3937007874015748" footer="0.3937007874015748"/>
  <pageSetup firstPageNumber="8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19"/>
  <sheetViews>
    <sheetView zoomScale="78" zoomScaleNormal="78" zoomScalePageLayoutView="0" workbookViewId="0" topLeftCell="A1">
      <pane xSplit="9" ySplit="6" topLeftCell="M1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13" sqref="E13"/>
    </sheetView>
  </sheetViews>
  <sheetFormatPr defaultColWidth="9.140625" defaultRowHeight="12.75"/>
  <cols>
    <col min="1" max="1" width="3.421875" style="93" bestFit="1" customWidth="1"/>
    <col min="2" max="2" width="45.7109375" style="93" customWidth="1"/>
    <col min="3" max="3" width="40.421875" style="93" customWidth="1"/>
    <col min="4" max="10" width="16.28125" style="93" customWidth="1"/>
    <col min="11" max="16384" width="8.8515625" style="93" customWidth="1"/>
  </cols>
  <sheetData>
    <row r="1" spans="2:8" ht="12.75">
      <c r="B1" s="236" t="s">
        <v>222</v>
      </c>
      <c r="C1" s="236"/>
      <c r="D1" s="236"/>
      <c r="G1" s="236"/>
      <c r="H1" s="236"/>
    </row>
    <row r="2" spans="2:10" ht="15" customHeight="1">
      <c r="B2" s="237" t="s">
        <v>27</v>
      </c>
      <c r="C2" s="237"/>
      <c r="D2" s="237"/>
      <c r="E2" s="237"/>
      <c r="F2" s="237"/>
      <c r="G2" s="94"/>
      <c r="H2" s="94"/>
      <c r="I2" s="94"/>
      <c r="J2" s="94"/>
    </row>
    <row r="3" spans="2:10" ht="12.75">
      <c r="B3" s="237" t="s">
        <v>0</v>
      </c>
      <c r="C3" s="237"/>
      <c r="D3" s="237"/>
      <c r="E3" s="237"/>
      <c r="F3" s="237"/>
      <c r="G3" s="151"/>
      <c r="H3" s="151"/>
      <c r="I3" s="151"/>
      <c r="J3" s="151"/>
    </row>
    <row r="4" spans="1:10" ht="54.75" customHeight="1">
      <c r="A4" s="238" t="s">
        <v>223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38">
      <c r="A5" s="152" t="s">
        <v>31</v>
      </c>
      <c r="B5" s="153" t="s">
        <v>224</v>
      </c>
      <c r="C5" s="154" t="s">
        <v>225</v>
      </c>
      <c r="D5" s="154" t="s">
        <v>226</v>
      </c>
      <c r="E5" s="154" t="s">
        <v>227</v>
      </c>
      <c r="F5" s="154" t="s">
        <v>228</v>
      </c>
      <c r="G5" s="154" t="s">
        <v>229</v>
      </c>
      <c r="H5" s="154" t="s">
        <v>230</v>
      </c>
      <c r="I5" s="154" t="s">
        <v>231</v>
      </c>
      <c r="J5" s="154" t="s">
        <v>232</v>
      </c>
    </row>
    <row r="6" spans="1:10" ht="13.5">
      <c r="A6" s="155" t="s">
        <v>24</v>
      </c>
      <c r="B6" s="153" t="s">
        <v>25</v>
      </c>
      <c r="C6" s="154" t="s">
        <v>32</v>
      </c>
      <c r="D6" s="154" t="s">
        <v>58</v>
      </c>
      <c r="E6" s="154" t="s">
        <v>59</v>
      </c>
      <c r="F6" s="154" t="s">
        <v>60</v>
      </c>
      <c r="G6" s="154" t="s">
        <v>61</v>
      </c>
      <c r="H6" s="154" t="s">
        <v>62</v>
      </c>
      <c r="I6" s="154" t="s">
        <v>63</v>
      </c>
      <c r="J6" s="154" t="s">
        <v>64</v>
      </c>
    </row>
    <row r="7" spans="1:10" ht="30" customHeight="1">
      <c r="A7" s="156"/>
      <c r="B7" s="157" t="s">
        <v>233</v>
      </c>
      <c r="C7" s="158" t="s">
        <v>234</v>
      </c>
      <c r="D7" s="159"/>
      <c r="E7" s="159"/>
      <c r="F7" s="159"/>
      <c r="G7" s="159"/>
      <c r="H7" s="159"/>
      <c r="I7" s="159"/>
      <c r="J7" s="159"/>
    </row>
    <row r="8" spans="1:10" ht="30" customHeight="1">
      <c r="A8" s="160"/>
      <c r="B8" s="161"/>
      <c r="C8" s="158" t="s">
        <v>235</v>
      </c>
      <c r="D8" s="162">
        <v>1</v>
      </c>
      <c r="E8" s="162">
        <v>1</v>
      </c>
      <c r="F8" s="162">
        <v>1</v>
      </c>
      <c r="G8" s="162"/>
      <c r="H8" s="162"/>
      <c r="I8" s="162"/>
      <c r="J8" s="162"/>
    </row>
    <row r="9" spans="1:10" ht="30" customHeight="1">
      <c r="A9" s="163"/>
      <c r="B9" s="164" t="s">
        <v>236</v>
      </c>
      <c r="C9" s="158" t="s">
        <v>234</v>
      </c>
      <c r="D9" s="159"/>
      <c r="E9" s="159"/>
      <c r="F9" s="159"/>
      <c r="G9" s="159"/>
      <c r="H9" s="159"/>
      <c r="I9" s="159"/>
      <c r="J9" s="159"/>
    </row>
    <row r="10" spans="1:10" ht="30" customHeight="1">
      <c r="A10" s="160"/>
      <c r="B10" s="161"/>
      <c r="C10" s="158" t="s">
        <v>235</v>
      </c>
      <c r="D10" s="162">
        <v>2</v>
      </c>
      <c r="E10" s="162"/>
      <c r="F10" s="162"/>
      <c r="G10" s="162"/>
      <c r="H10" s="162"/>
      <c r="I10" s="162"/>
      <c r="J10" s="162"/>
    </row>
    <row r="11" spans="1:10" ht="30" customHeight="1">
      <c r="A11" s="163"/>
      <c r="B11" s="164" t="s">
        <v>237</v>
      </c>
      <c r="C11" s="158" t="s">
        <v>234</v>
      </c>
      <c r="D11" s="159"/>
      <c r="E11" s="159"/>
      <c r="F11" s="159"/>
      <c r="G11" s="159"/>
      <c r="H11" s="159"/>
      <c r="I11" s="159"/>
      <c r="J11" s="159"/>
    </row>
    <row r="12" spans="1:10" ht="30" customHeight="1">
      <c r="A12" s="160"/>
      <c r="B12" s="161"/>
      <c r="C12" s="158" t="s">
        <v>235</v>
      </c>
      <c r="D12" s="162">
        <v>17</v>
      </c>
      <c r="E12" s="162">
        <v>17</v>
      </c>
      <c r="F12" s="162">
        <v>17</v>
      </c>
      <c r="G12" s="162"/>
      <c r="H12" s="162"/>
      <c r="I12" s="162"/>
      <c r="J12" s="162"/>
    </row>
    <row r="13" spans="1:10" ht="30" customHeight="1">
      <c r="A13" s="163"/>
      <c r="B13" s="164" t="s">
        <v>238</v>
      </c>
      <c r="C13" s="158" t="s">
        <v>234</v>
      </c>
      <c r="D13" s="159">
        <v>35</v>
      </c>
      <c r="E13" s="159">
        <v>1</v>
      </c>
      <c r="F13" s="159">
        <v>1</v>
      </c>
      <c r="G13" s="159"/>
      <c r="H13" s="159"/>
      <c r="I13" s="159"/>
      <c r="J13" s="159"/>
    </row>
    <row r="14" spans="1:10" ht="30" customHeight="1">
      <c r="A14" s="160"/>
      <c r="B14" s="161"/>
      <c r="C14" s="158" t="s">
        <v>235</v>
      </c>
      <c r="D14" s="162">
        <v>178</v>
      </c>
      <c r="E14" s="162">
        <v>69</v>
      </c>
      <c r="F14" s="162">
        <v>69</v>
      </c>
      <c r="G14" s="162"/>
      <c r="H14" s="162"/>
      <c r="I14" s="162"/>
      <c r="J14" s="162"/>
    </row>
    <row r="15" spans="1:10" ht="54.75">
      <c r="A15" s="163"/>
      <c r="B15" s="164" t="s">
        <v>239</v>
      </c>
      <c r="C15" s="158" t="s">
        <v>234</v>
      </c>
      <c r="D15" s="159"/>
      <c r="E15" s="159"/>
      <c r="F15" s="159"/>
      <c r="G15" s="159"/>
      <c r="H15" s="159"/>
      <c r="I15" s="159"/>
      <c r="J15" s="159"/>
    </row>
    <row r="16" spans="1:10" ht="36" customHeight="1">
      <c r="A16" s="160"/>
      <c r="B16" s="161"/>
      <c r="C16" s="158" t="s">
        <v>235</v>
      </c>
      <c r="D16" s="162"/>
      <c r="E16" s="162"/>
      <c r="F16" s="162"/>
      <c r="G16" s="162"/>
      <c r="H16" s="162"/>
      <c r="I16" s="162"/>
      <c r="J16" s="162"/>
    </row>
    <row r="17" spans="1:10" ht="18.75" customHeight="1">
      <c r="A17" s="165"/>
      <c r="B17" s="166" t="s">
        <v>6</v>
      </c>
      <c r="C17" s="167"/>
      <c r="D17" s="168">
        <f>SUM(D7:D16)</f>
        <v>233</v>
      </c>
      <c r="E17" s="168">
        <f aca="true" t="shared" si="0" ref="E17:J17">SUM(E7:E16)</f>
        <v>88</v>
      </c>
      <c r="F17" s="168">
        <f t="shared" si="0"/>
        <v>88</v>
      </c>
      <c r="G17" s="168">
        <f t="shared" si="0"/>
        <v>0</v>
      </c>
      <c r="H17" s="168">
        <f t="shared" si="0"/>
        <v>0</v>
      </c>
      <c r="I17" s="168">
        <f t="shared" si="0"/>
        <v>0</v>
      </c>
      <c r="J17" s="168">
        <f t="shared" si="0"/>
        <v>0</v>
      </c>
    </row>
    <row r="18" spans="1:10" ht="27">
      <c r="A18" s="169"/>
      <c r="B18" s="170" t="s">
        <v>240</v>
      </c>
      <c r="C18" s="167"/>
      <c r="D18" s="168">
        <f>D7+D9+D11+D13+D15</f>
        <v>35</v>
      </c>
      <c r="E18" s="168">
        <f aca="true" t="shared" si="1" ref="E18:J18">E7+E9+E11+E13+E15</f>
        <v>1</v>
      </c>
      <c r="F18" s="168">
        <f t="shared" si="1"/>
        <v>1</v>
      </c>
      <c r="G18" s="168">
        <f t="shared" si="1"/>
        <v>0</v>
      </c>
      <c r="H18" s="168">
        <f t="shared" si="1"/>
        <v>0</v>
      </c>
      <c r="I18" s="168">
        <f t="shared" si="1"/>
        <v>0</v>
      </c>
      <c r="J18" s="168">
        <f t="shared" si="1"/>
        <v>0</v>
      </c>
    </row>
    <row r="19" spans="2:10" ht="12.75">
      <c r="B19" s="94"/>
      <c r="C19" s="94"/>
      <c r="D19" s="151"/>
      <c r="E19" s="151"/>
      <c r="F19" s="151"/>
      <c r="G19" s="151"/>
      <c r="H19" s="151"/>
      <c r="I19" s="151"/>
      <c r="J19" s="151"/>
    </row>
  </sheetData>
  <sheetProtection/>
  <mergeCells count="5">
    <mergeCell ref="B1:D1"/>
    <mergeCell ref="G1:H1"/>
    <mergeCell ref="B2:F2"/>
    <mergeCell ref="B3:F3"/>
    <mergeCell ref="A4:J4"/>
  </mergeCells>
  <printOptions horizontalCentered="1"/>
  <pageMargins left="0.1968503937007874" right="0.1968503937007874" top="0.7874015748031497" bottom="0.5905511811023623" header="0.3937007874015748" footer="0.3937007874015748"/>
  <pageSetup firstPageNumber="9" useFirstPageNumber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5"/>
  <sheetViews>
    <sheetView zoomScale="89" zoomScaleNormal="89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22" sqref="C22"/>
    </sheetView>
  </sheetViews>
  <sheetFormatPr defaultColWidth="9.140625" defaultRowHeight="12.75"/>
  <cols>
    <col min="1" max="1" width="3.28125" style="0" customWidth="1"/>
    <col min="2" max="2" width="54.00390625" style="0" customWidth="1"/>
    <col min="3" max="7" width="18.8515625" style="0" customWidth="1"/>
  </cols>
  <sheetData>
    <row r="1" spans="2:7" ht="12.75">
      <c r="B1" s="233" t="s">
        <v>241</v>
      </c>
      <c r="C1" s="233"/>
      <c r="F1" s="1"/>
      <c r="G1" s="1"/>
    </row>
    <row r="2" spans="2:7" ht="12.75">
      <c r="B2" s="234" t="s">
        <v>27</v>
      </c>
      <c r="C2" s="234"/>
      <c r="D2" s="234"/>
      <c r="E2" s="234"/>
      <c r="F2" s="1"/>
      <c r="G2" s="1"/>
    </row>
    <row r="3" spans="2:7" ht="12.75">
      <c r="B3" s="234" t="s">
        <v>0</v>
      </c>
      <c r="C3" s="234"/>
      <c r="D3" s="234"/>
      <c r="E3" s="234"/>
      <c r="F3" s="1"/>
      <c r="G3" s="1"/>
    </row>
    <row r="4" spans="2:7" ht="55.5" customHeight="1">
      <c r="B4" s="224" t="s">
        <v>242</v>
      </c>
      <c r="C4" s="224"/>
      <c r="D4" s="224"/>
      <c r="E4" s="224"/>
      <c r="F4" s="224"/>
      <c r="G4" s="224"/>
    </row>
    <row r="5" spans="2:7" ht="15">
      <c r="B5" s="171" t="s">
        <v>243</v>
      </c>
      <c r="C5" s="172"/>
      <c r="D5" s="172"/>
      <c r="E5" s="172"/>
      <c r="F5" s="172"/>
      <c r="G5" s="173"/>
    </row>
    <row r="6" spans="1:7" ht="66">
      <c r="A6" s="239" t="s">
        <v>31</v>
      </c>
      <c r="B6" s="174" t="s">
        <v>244</v>
      </c>
      <c r="C6" s="174" t="s">
        <v>245</v>
      </c>
      <c r="D6" s="174" t="s">
        <v>246</v>
      </c>
      <c r="E6" s="239" t="s">
        <v>247</v>
      </c>
      <c r="F6" s="239"/>
      <c r="G6" s="239"/>
    </row>
    <row r="7" spans="1:7" ht="33" customHeight="1">
      <c r="A7" s="239"/>
      <c r="B7" s="66"/>
      <c r="C7" s="66"/>
      <c r="D7" s="66"/>
      <c r="E7" s="96" t="s">
        <v>248</v>
      </c>
      <c r="F7" s="96" t="s">
        <v>249</v>
      </c>
      <c r="G7" s="96" t="s">
        <v>250</v>
      </c>
    </row>
    <row r="8" spans="1:7" ht="12.75">
      <c r="A8" s="52" t="s">
        <v>24</v>
      </c>
      <c r="B8" s="96" t="s">
        <v>25</v>
      </c>
      <c r="C8" s="96" t="s">
        <v>58</v>
      </c>
      <c r="D8" s="96" t="s">
        <v>59</v>
      </c>
      <c r="E8" s="96" t="s">
        <v>60</v>
      </c>
      <c r="F8" s="96" t="s">
        <v>61</v>
      </c>
      <c r="G8" s="96" t="s">
        <v>62</v>
      </c>
    </row>
    <row r="9" spans="1:7" ht="26.25">
      <c r="A9" s="175"/>
      <c r="B9" s="176" t="s">
        <v>251</v>
      </c>
      <c r="C9" s="177">
        <f>D9+E9+F9+G9</f>
        <v>0</v>
      </c>
      <c r="D9" s="177"/>
      <c r="E9" s="177"/>
      <c r="F9" s="177"/>
      <c r="G9" s="177"/>
    </row>
    <row r="10" spans="1:7" ht="12.75" customHeight="1">
      <c r="A10" s="175"/>
      <c r="B10" s="178" t="s">
        <v>252</v>
      </c>
      <c r="C10" s="177">
        <f aca="true" t="shared" si="0" ref="C10:C23">D10+E10+F10+G10</f>
        <v>0</v>
      </c>
      <c r="D10" s="177"/>
      <c r="E10" s="177"/>
      <c r="F10" s="177"/>
      <c r="G10" s="177"/>
    </row>
    <row r="11" spans="1:7" ht="12.75">
      <c r="A11" s="175"/>
      <c r="B11" s="178" t="s">
        <v>253</v>
      </c>
      <c r="C11" s="177">
        <f t="shared" si="0"/>
        <v>0</v>
      </c>
      <c r="D11" s="177"/>
      <c r="E11" s="177"/>
      <c r="F11" s="177"/>
      <c r="G11" s="177"/>
    </row>
    <row r="12" spans="1:7" ht="12.75">
      <c r="A12" s="175"/>
      <c r="B12" s="178" t="s">
        <v>254</v>
      </c>
      <c r="C12" s="177">
        <f t="shared" si="0"/>
        <v>0</v>
      </c>
      <c r="D12" s="177"/>
      <c r="E12" s="177"/>
      <c r="F12" s="177"/>
      <c r="G12" s="177"/>
    </row>
    <row r="13" spans="1:7" ht="39">
      <c r="A13" s="175"/>
      <c r="B13" s="178" t="s">
        <v>255</v>
      </c>
      <c r="C13" s="177">
        <f t="shared" si="0"/>
        <v>0</v>
      </c>
      <c r="D13" s="177"/>
      <c r="E13" s="177"/>
      <c r="F13" s="177"/>
      <c r="G13" s="177"/>
    </row>
    <row r="14" spans="1:7" ht="12.75">
      <c r="A14" s="175"/>
      <c r="B14" s="178" t="s">
        <v>256</v>
      </c>
      <c r="C14" s="177">
        <f t="shared" si="0"/>
        <v>0</v>
      </c>
      <c r="D14" s="177"/>
      <c r="E14" s="177"/>
      <c r="F14" s="177"/>
      <c r="G14" s="177"/>
    </row>
    <row r="15" spans="1:7" ht="12.75">
      <c r="A15" s="175"/>
      <c r="B15" s="178" t="s">
        <v>257</v>
      </c>
      <c r="C15" s="177">
        <f t="shared" si="0"/>
        <v>1</v>
      </c>
      <c r="D15" s="177"/>
      <c r="E15" s="177"/>
      <c r="F15" s="177"/>
      <c r="G15" s="177">
        <v>1</v>
      </c>
    </row>
    <row r="16" spans="1:7" ht="26.25">
      <c r="A16" s="175"/>
      <c r="B16" s="178" t="s">
        <v>258</v>
      </c>
      <c r="C16" s="177">
        <f t="shared" si="0"/>
        <v>2</v>
      </c>
      <c r="D16" s="177">
        <v>1</v>
      </c>
      <c r="E16" s="177">
        <v>1</v>
      </c>
      <c r="F16" s="177"/>
      <c r="G16" s="177"/>
    </row>
    <row r="17" spans="1:7" ht="12.75">
      <c r="A17" s="175"/>
      <c r="B17" s="178" t="s">
        <v>259</v>
      </c>
      <c r="C17" s="177">
        <f t="shared" si="0"/>
        <v>0</v>
      </c>
      <c r="D17" s="177"/>
      <c r="E17" s="177"/>
      <c r="F17" s="177"/>
      <c r="G17" s="177"/>
    </row>
    <row r="18" spans="1:8" ht="12.75" customHeight="1">
      <c r="A18" s="175"/>
      <c r="B18" s="178" t="s">
        <v>260</v>
      </c>
      <c r="C18" s="177">
        <f t="shared" si="0"/>
        <v>0</v>
      </c>
      <c r="D18" s="177"/>
      <c r="E18" s="177"/>
      <c r="F18" s="177"/>
      <c r="G18" s="177"/>
      <c r="H18" s="179"/>
    </row>
    <row r="19" spans="1:7" ht="12.75">
      <c r="A19" s="175"/>
      <c r="B19" s="178" t="s">
        <v>261</v>
      </c>
      <c r="C19" s="177">
        <f t="shared" si="0"/>
        <v>0</v>
      </c>
      <c r="D19" s="177"/>
      <c r="E19" s="177"/>
      <c r="F19" s="177"/>
      <c r="G19" s="177"/>
    </row>
    <row r="20" spans="1:7" ht="12.75">
      <c r="A20" s="175"/>
      <c r="B20" s="178" t="s">
        <v>262</v>
      </c>
      <c r="C20" s="177">
        <f t="shared" si="0"/>
        <v>0</v>
      </c>
      <c r="D20" s="177"/>
      <c r="E20" s="177"/>
      <c r="F20" s="177"/>
      <c r="G20" s="177"/>
    </row>
    <row r="21" spans="1:7" ht="12.75">
      <c r="A21" s="175"/>
      <c r="B21" s="178" t="s">
        <v>263</v>
      </c>
      <c r="C21" s="177">
        <v>31</v>
      </c>
      <c r="D21" s="177">
        <v>1</v>
      </c>
      <c r="E21" s="177">
        <v>19</v>
      </c>
      <c r="F21" s="177">
        <v>5</v>
      </c>
      <c r="G21" s="177">
        <v>6</v>
      </c>
    </row>
    <row r="22" spans="1:8" ht="39">
      <c r="A22" s="175"/>
      <c r="B22" s="178" t="s">
        <v>264</v>
      </c>
      <c r="C22" s="177">
        <f t="shared" si="0"/>
        <v>1</v>
      </c>
      <c r="D22" s="177"/>
      <c r="E22" s="177"/>
      <c r="F22" s="177">
        <v>1</v>
      </c>
      <c r="G22" s="177"/>
      <c r="H22" s="180"/>
    </row>
    <row r="23" spans="1:7" ht="52.5">
      <c r="A23" s="175"/>
      <c r="B23" s="178" t="s">
        <v>265</v>
      </c>
      <c r="C23" s="177">
        <f t="shared" si="0"/>
        <v>0</v>
      </c>
      <c r="D23" s="177"/>
      <c r="E23" s="177"/>
      <c r="F23" s="177"/>
      <c r="G23" s="177"/>
    </row>
    <row r="24" spans="1:7" ht="12.75">
      <c r="A24" s="52"/>
      <c r="B24" s="181" t="s">
        <v>6</v>
      </c>
      <c r="C24" s="182">
        <f>SUM(C9:C23)</f>
        <v>35</v>
      </c>
      <c r="D24" s="182">
        <f>SUM(D9:D23)</f>
        <v>2</v>
      </c>
      <c r="E24" s="182">
        <f>SUM(E9:E23)</f>
        <v>20</v>
      </c>
      <c r="F24" s="182">
        <f>SUM(F9:F23)</f>
        <v>6</v>
      </c>
      <c r="G24" s="182">
        <f>SUM(G9:G23)</f>
        <v>7</v>
      </c>
    </row>
    <row r="25" spans="2:7" ht="12.75">
      <c r="B25" s="183"/>
      <c r="C25" s="184"/>
      <c r="D25" s="184"/>
      <c r="E25" s="184"/>
      <c r="F25" s="184"/>
      <c r="G25" s="184"/>
    </row>
  </sheetData>
  <sheetProtection/>
  <mergeCells count="6">
    <mergeCell ref="B1:C1"/>
    <mergeCell ref="B2:E2"/>
    <mergeCell ref="B3:E3"/>
    <mergeCell ref="B4:G4"/>
    <mergeCell ref="A6:A7"/>
    <mergeCell ref="E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H40"/>
  <sheetViews>
    <sheetView zoomScale="89" zoomScaleNormal="89" zoomScalePageLayoutView="0" workbookViewId="0" topLeftCell="A1">
      <pane xSplit="7" ySplit="9" topLeftCell="H2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22" sqref="F22"/>
    </sheetView>
  </sheetViews>
  <sheetFormatPr defaultColWidth="9.140625" defaultRowHeight="12.75"/>
  <cols>
    <col min="1" max="1" width="3.57421875" style="93" bestFit="1" customWidth="1"/>
    <col min="2" max="2" width="40.57421875" style="93" customWidth="1"/>
    <col min="3" max="3" width="30.28125" style="93" customWidth="1"/>
    <col min="4" max="4" width="17.8515625" style="93" customWidth="1"/>
    <col min="5" max="5" width="16.7109375" style="93" customWidth="1"/>
    <col min="6" max="8" width="18.8515625" style="93" customWidth="1"/>
    <col min="9" max="16384" width="8.8515625" style="93" customWidth="1"/>
  </cols>
  <sheetData>
    <row r="1" spans="2:8" ht="12.75">
      <c r="B1" s="236" t="s">
        <v>266</v>
      </c>
      <c r="C1" s="236"/>
      <c r="D1" s="236"/>
      <c r="G1" s="94"/>
      <c r="H1" s="94"/>
    </row>
    <row r="2" spans="2:8" ht="12.75">
      <c r="B2" s="237" t="s">
        <v>27</v>
      </c>
      <c r="C2" s="237"/>
      <c r="D2" s="237"/>
      <c r="E2" s="237"/>
      <c r="F2" s="237"/>
      <c r="G2" s="94"/>
      <c r="H2" s="94"/>
    </row>
    <row r="3" spans="2:8" ht="12.75">
      <c r="B3" s="237" t="s">
        <v>0</v>
      </c>
      <c r="C3" s="237"/>
      <c r="D3" s="237"/>
      <c r="E3" s="237"/>
      <c r="F3" s="237"/>
      <c r="G3" s="94"/>
      <c r="H3" s="94"/>
    </row>
    <row r="4" spans="2:8" ht="55.5" customHeight="1">
      <c r="B4" s="238" t="s">
        <v>267</v>
      </c>
      <c r="C4" s="238"/>
      <c r="D4" s="238"/>
      <c r="E4" s="238"/>
      <c r="F4" s="238"/>
      <c r="G4" s="238"/>
      <c r="H4" s="238"/>
    </row>
    <row r="5" spans="2:8" ht="15">
      <c r="B5" s="185" t="s">
        <v>268</v>
      </c>
      <c r="C5" s="94"/>
      <c r="D5" s="151"/>
      <c r="E5" s="151"/>
      <c r="F5" s="151"/>
      <c r="G5" s="151"/>
      <c r="H5" s="186"/>
    </row>
    <row r="6" spans="1:8" ht="66">
      <c r="A6" s="187" t="s">
        <v>31</v>
      </c>
      <c r="B6" s="188" t="s">
        <v>269</v>
      </c>
      <c r="C6" s="189" t="s">
        <v>270</v>
      </c>
      <c r="D6" s="189" t="s">
        <v>245</v>
      </c>
      <c r="E6" s="189" t="s">
        <v>246</v>
      </c>
      <c r="F6" s="244" t="s">
        <v>247</v>
      </c>
      <c r="G6" s="244"/>
      <c r="H6" s="244"/>
    </row>
    <row r="7" spans="1:8" ht="36" customHeight="1">
      <c r="A7" s="165"/>
      <c r="B7" s="190"/>
      <c r="C7" s="191"/>
      <c r="D7" s="191"/>
      <c r="E7" s="191"/>
      <c r="F7" s="192" t="s">
        <v>248</v>
      </c>
      <c r="G7" s="192" t="s">
        <v>249</v>
      </c>
      <c r="H7" s="192" t="s">
        <v>250</v>
      </c>
    </row>
    <row r="8" spans="1:8" ht="12.75">
      <c r="A8" s="155" t="s">
        <v>24</v>
      </c>
      <c r="B8" s="193" t="s">
        <v>25</v>
      </c>
      <c r="C8" s="192" t="s">
        <v>32</v>
      </c>
      <c r="D8" s="192" t="s">
        <v>58</v>
      </c>
      <c r="E8" s="192" t="s">
        <v>59</v>
      </c>
      <c r="F8" s="192" t="s">
        <v>60</v>
      </c>
      <c r="G8" s="192" t="s">
        <v>61</v>
      </c>
      <c r="H8" s="192" t="s">
        <v>62</v>
      </c>
    </row>
    <row r="9" spans="1:8" ht="12.75">
      <c r="A9" s="155"/>
      <c r="B9" s="245" t="s">
        <v>271</v>
      </c>
      <c r="C9" s="246"/>
      <c r="D9" s="194">
        <f>D10+D11+D12+D13</f>
        <v>0</v>
      </c>
      <c r="E9" s="194">
        <f>E10+E11+E12+E13</f>
        <v>0</v>
      </c>
      <c r="F9" s="194">
        <f>F10+F11+F12+F13</f>
        <v>0</v>
      </c>
      <c r="G9" s="194">
        <f>G10+G11+G12+G13</f>
        <v>0</v>
      </c>
      <c r="H9" s="194">
        <f>H10+H11+H12+H13</f>
        <v>0</v>
      </c>
    </row>
    <row r="10" spans="2:8" ht="26.25">
      <c r="B10" s="195" t="s">
        <v>272</v>
      </c>
      <c r="C10" s="196" t="s">
        <v>273</v>
      </c>
      <c r="D10" s="197">
        <f>E10+F10+G10+H10</f>
        <v>0</v>
      </c>
      <c r="E10" s="198"/>
      <c r="F10" s="198"/>
      <c r="G10" s="198"/>
      <c r="H10" s="198"/>
    </row>
    <row r="11" spans="2:8" ht="26.25">
      <c r="B11" s="199"/>
      <c r="C11" s="196" t="s">
        <v>274</v>
      </c>
      <c r="D11" s="197">
        <f aca="true" t="shared" si="0" ref="D11:D38">E11+F11+G11+H11</f>
        <v>0</v>
      </c>
      <c r="E11" s="197"/>
      <c r="F11" s="197"/>
      <c r="G11" s="197"/>
      <c r="H11" s="197"/>
    </row>
    <row r="12" spans="2:8" ht="26.25">
      <c r="B12" s="199"/>
      <c r="C12" s="196" t="s">
        <v>275</v>
      </c>
      <c r="D12" s="197">
        <f t="shared" si="0"/>
        <v>0</v>
      </c>
      <c r="E12" s="197"/>
      <c r="F12" s="197"/>
      <c r="G12" s="197"/>
      <c r="H12" s="197"/>
    </row>
    <row r="13" spans="1:8" ht="39">
      <c r="A13" s="200"/>
      <c r="B13" s="201"/>
      <c r="C13" s="196" t="s">
        <v>276</v>
      </c>
      <c r="D13" s="197">
        <f t="shared" si="0"/>
        <v>0</v>
      </c>
      <c r="E13" s="197"/>
      <c r="F13" s="197"/>
      <c r="G13" s="197"/>
      <c r="H13" s="197"/>
    </row>
    <row r="14" spans="1:8" ht="27.75" customHeight="1">
      <c r="A14" s="155"/>
      <c r="B14" s="240" t="s">
        <v>277</v>
      </c>
      <c r="C14" s="241"/>
      <c r="D14" s="194">
        <f>D15+D16+D17+D18</f>
        <v>0</v>
      </c>
      <c r="E14" s="194">
        <f>E15+E16+E17+E18</f>
        <v>0</v>
      </c>
      <c r="F14" s="194">
        <f>F15+F16+F17+F18</f>
        <v>0</v>
      </c>
      <c r="G14" s="194">
        <f>G15+G16+G17+G18</f>
        <v>0</v>
      </c>
      <c r="H14" s="194">
        <f>H15+H16+H17+H18</f>
        <v>0</v>
      </c>
    </row>
    <row r="15" spans="2:8" ht="29.25" customHeight="1">
      <c r="B15" s="202" t="s">
        <v>278</v>
      </c>
      <c r="C15" s="196" t="s">
        <v>273</v>
      </c>
      <c r="D15" s="197">
        <f t="shared" si="0"/>
        <v>0</v>
      </c>
      <c r="E15" s="198"/>
      <c r="F15" s="198"/>
      <c r="G15" s="198"/>
      <c r="H15" s="198"/>
    </row>
    <row r="16" spans="2:8" ht="26.25">
      <c r="B16" s="199"/>
      <c r="C16" s="196" t="s">
        <v>274</v>
      </c>
      <c r="D16" s="197">
        <f t="shared" si="0"/>
        <v>0</v>
      </c>
      <c r="E16" s="197"/>
      <c r="F16" s="197"/>
      <c r="G16" s="197"/>
      <c r="H16" s="197"/>
    </row>
    <row r="17" spans="2:8" ht="26.25">
      <c r="B17" s="199"/>
      <c r="C17" s="196" t="s">
        <v>275</v>
      </c>
      <c r="D17" s="197">
        <f t="shared" si="0"/>
        <v>0</v>
      </c>
      <c r="E17" s="197"/>
      <c r="F17" s="197"/>
      <c r="G17" s="197"/>
      <c r="H17" s="197"/>
    </row>
    <row r="18" spans="1:8" ht="39">
      <c r="A18" s="200"/>
      <c r="B18" s="201"/>
      <c r="C18" s="196" t="s">
        <v>276</v>
      </c>
      <c r="D18" s="197">
        <f t="shared" si="0"/>
        <v>0</v>
      </c>
      <c r="E18" s="197"/>
      <c r="F18" s="197"/>
      <c r="G18" s="197"/>
      <c r="H18" s="197"/>
    </row>
    <row r="19" spans="1:8" ht="12.75">
      <c r="A19" s="155"/>
      <c r="B19" s="240" t="s">
        <v>279</v>
      </c>
      <c r="C19" s="241"/>
      <c r="D19" s="194">
        <f>D20+D21+D22+D23</f>
        <v>0</v>
      </c>
      <c r="E19" s="194">
        <f>E20+E21+E22+E23</f>
        <v>0</v>
      </c>
      <c r="F19" s="194">
        <f>F20+F21+F22+F23</f>
        <v>0</v>
      </c>
      <c r="G19" s="194">
        <f>G20+G21+G22+G23</f>
        <v>0</v>
      </c>
      <c r="H19" s="194">
        <f>H20+H21+H22+H23</f>
        <v>0</v>
      </c>
    </row>
    <row r="20" spans="2:8" ht="26.25">
      <c r="B20" s="202" t="s">
        <v>280</v>
      </c>
      <c r="C20" s="196" t="s">
        <v>273</v>
      </c>
      <c r="D20" s="197">
        <f t="shared" si="0"/>
        <v>0</v>
      </c>
      <c r="E20" s="198"/>
      <c r="F20" s="198"/>
      <c r="G20" s="198"/>
      <c r="H20" s="198"/>
    </row>
    <row r="21" spans="2:8" ht="26.25">
      <c r="B21" s="199"/>
      <c r="C21" s="196" t="s">
        <v>274</v>
      </c>
      <c r="D21" s="197"/>
      <c r="E21" s="197"/>
      <c r="F21" s="197"/>
      <c r="G21" s="197"/>
      <c r="H21" s="197"/>
    </row>
    <row r="22" spans="2:8" ht="26.25">
      <c r="B22" s="199"/>
      <c r="C22" s="196" t="s">
        <v>275</v>
      </c>
      <c r="D22" s="197">
        <f t="shared" si="0"/>
        <v>0</v>
      </c>
      <c r="E22" s="197"/>
      <c r="F22" s="197"/>
      <c r="G22" s="197"/>
      <c r="H22" s="197"/>
    </row>
    <row r="23" spans="1:8" ht="39">
      <c r="A23" s="200"/>
      <c r="B23" s="201"/>
      <c r="C23" s="196" t="s">
        <v>276</v>
      </c>
      <c r="D23" s="197">
        <f t="shared" si="0"/>
        <v>0</v>
      </c>
      <c r="E23" s="197"/>
      <c r="F23" s="197"/>
      <c r="G23" s="197"/>
      <c r="H23" s="197"/>
    </row>
    <row r="24" spans="1:8" ht="12.75">
      <c r="A24" s="155"/>
      <c r="B24" s="240" t="s">
        <v>281</v>
      </c>
      <c r="C24" s="241"/>
      <c r="D24" s="194">
        <f>D25+D26+D27+D28</f>
        <v>0</v>
      </c>
      <c r="E24" s="194">
        <f>E25+E26+E27+E28</f>
        <v>0</v>
      </c>
      <c r="F24" s="194">
        <f>F25+F26+F27+F28</f>
        <v>0</v>
      </c>
      <c r="G24" s="194">
        <f>G25+G26+G27+G28</f>
        <v>0</v>
      </c>
      <c r="H24" s="194">
        <f>H25+H26+H27+H28</f>
        <v>0</v>
      </c>
    </row>
    <row r="25" spans="2:8" ht="26.25">
      <c r="B25" s="202" t="s">
        <v>282</v>
      </c>
      <c r="C25" s="196" t="s">
        <v>273</v>
      </c>
      <c r="D25" s="197">
        <f t="shared" si="0"/>
        <v>0</v>
      </c>
      <c r="E25" s="198"/>
      <c r="F25" s="198"/>
      <c r="G25" s="198"/>
      <c r="H25" s="198"/>
    </row>
    <row r="26" spans="2:8" ht="26.25">
      <c r="B26" s="199"/>
      <c r="C26" s="196" t="s">
        <v>274</v>
      </c>
      <c r="D26" s="197"/>
      <c r="E26" s="197"/>
      <c r="F26" s="197"/>
      <c r="G26" s="197"/>
      <c r="H26" s="197"/>
    </row>
    <row r="27" spans="2:8" ht="26.25">
      <c r="B27" s="199"/>
      <c r="C27" s="196" t="s">
        <v>275</v>
      </c>
      <c r="D27" s="197">
        <f t="shared" si="0"/>
        <v>0</v>
      </c>
      <c r="E27" s="197"/>
      <c r="F27" s="197"/>
      <c r="G27" s="197"/>
      <c r="H27" s="197"/>
    </row>
    <row r="28" spans="1:8" ht="39">
      <c r="A28" s="200"/>
      <c r="B28" s="201"/>
      <c r="C28" s="196" t="s">
        <v>276</v>
      </c>
      <c r="D28" s="197">
        <f t="shared" si="0"/>
        <v>0</v>
      </c>
      <c r="E28" s="197"/>
      <c r="F28" s="197"/>
      <c r="G28" s="197"/>
      <c r="H28" s="197"/>
    </row>
    <row r="29" spans="1:8" ht="12.75">
      <c r="A29" s="155"/>
      <c r="B29" s="240" t="s">
        <v>283</v>
      </c>
      <c r="C29" s="241"/>
      <c r="D29" s="194">
        <f>D30+D31+D32+D33</f>
        <v>35</v>
      </c>
      <c r="E29" s="194">
        <f>E30+E31+E32+E33</f>
        <v>2</v>
      </c>
      <c r="F29" s="194">
        <f>F30+F31+F32+F33</f>
        <v>20</v>
      </c>
      <c r="G29" s="194">
        <f>G30+G31+G32+G33</f>
        <v>6</v>
      </c>
      <c r="H29" s="194">
        <f>H30+H31+H32+H33</f>
        <v>7</v>
      </c>
    </row>
    <row r="30" spans="2:8" ht="26.25">
      <c r="B30" s="202" t="s">
        <v>284</v>
      </c>
      <c r="C30" s="196" t="s">
        <v>273</v>
      </c>
      <c r="D30" s="197">
        <f t="shared" si="0"/>
        <v>0</v>
      </c>
      <c r="E30" s="198"/>
      <c r="F30" s="198"/>
      <c r="G30" s="198"/>
      <c r="H30" s="198"/>
    </row>
    <row r="31" spans="2:8" ht="26.25">
      <c r="B31" s="199"/>
      <c r="C31" s="196" t="s">
        <v>274</v>
      </c>
      <c r="D31" s="197">
        <v>35</v>
      </c>
      <c r="E31" s="197">
        <v>2</v>
      </c>
      <c r="F31" s="197">
        <v>20</v>
      </c>
      <c r="G31" s="197">
        <v>6</v>
      </c>
      <c r="H31" s="197">
        <v>7</v>
      </c>
    </row>
    <row r="32" spans="2:8" ht="26.25">
      <c r="B32" s="199"/>
      <c r="C32" s="196" t="s">
        <v>275</v>
      </c>
      <c r="D32" s="197">
        <f t="shared" si="0"/>
        <v>0</v>
      </c>
      <c r="E32" s="197"/>
      <c r="F32" s="197"/>
      <c r="G32" s="197"/>
      <c r="H32" s="197"/>
    </row>
    <row r="33" spans="1:8" ht="39">
      <c r="A33" s="200"/>
      <c r="B33" s="201"/>
      <c r="C33" s="196" t="s">
        <v>276</v>
      </c>
      <c r="D33" s="197">
        <f t="shared" si="0"/>
        <v>0</v>
      </c>
      <c r="E33" s="197"/>
      <c r="F33" s="197"/>
      <c r="G33" s="197"/>
      <c r="H33" s="197"/>
    </row>
    <row r="34" spans="1:8" ht="12.75">
      <c r="A34" s="155"/>
      <c r="B34" s="240" t="s">
        <v>285</v>
      </c>
      <c r="C34" s="241"/>
      <c r="D34" s="194">
        <f>D35+D36+D37+D38</f>
        <v>0</v>
      </c>
      <c r="E34" s="194">
        <f>E35+E36+E37+E38</f>
        <v>0</v>
      </c>
      <c r="F34" s="194">
        <f>F35+F36+F37+F38</f>
        <v>0</v>
      </c>
      <c r="G34" s="194">
        <f>G35+G36+G37+G38</f>
        <v>0</v>
      </c>
      <c r="H34" s="194">
        <f>H35+H36+H37+H38</f>
        <v>0</v>
      </c>
    </row>
    <row r="35" spans="2:8" ht="26.25">
      <c r="B35" s="202" t="s">
        <v>286</v>
      </c>
      <c r="C35" s="196" t="s">
        <v>273</v>
      </c>
      <c r="D35" s="197">
        <f t="shared" si="0"/>
        <v>0</v>
      </c>
      <c r="E35" s="198"/>
      <c r="F35" s="198"/>
      <c r="G35" s="198"/>
      <c r="H35" s="198"/>
    </row>
    <row r="36" spans="2:8" ht="26.25">
      <c r="B36" s="199"/>
      <c r="C36" s="196" t="s">
        <v>274</v>
      </c>
      <c r="D36" s="197">
        <f t="shared" si="0"/>
        <v>0</v>
      </c>
      <c r="E36" s="197"/>
      <c r="F36" s="197"/>
      <c r="G36" s="197"/>
      <c r="H36" s="197"/>
    </row>
    <row r="37" spans="2:8" ht="26.25">
      <c r="B37" s="199"/>
      <c r="C37" s="196" t="s">
        <v>275</v>
      </c>
      <c r="D37" s="197">
        <f t="shared" si="0"/>
        <v>0</v>
      </c>
      <c r="E37" s="197"/>
      <c r="F37" s="197"/>
      <c r="G37" s="197"/>
      <c r="H37" s="197"/>
    </row>
    <row r="38" spans="2:8" ht="39">
      <c r="B38" s="201"/>
      <c r="C38" s="196" t="s">
        <v>276</v>
      </c>
      <c r="D38" s="197">
        <f t="shared" si="0"/>
        <v>0</v>
      </c>
      <c r="E38" s="197"/>
      <c r="F38" s="197"/>
      <c r="G38" s="197"/>
      <c r="H38" s="197"/>
    </row>
    <row r="39" spans="1:8" ht="17.25" customHeight="1">
      <c r="A39" s="155"/>
      <c r="B39" s="242" t="s">
        <v>287</v>
      </c>
      <c r="C39" s="243"/>
      <c r="D39" s="203">
        <f>IF((D9+D14+D19+D24+D29+D34)=(E39+F39+G39+H39),(E39+F39+G39+H39),"ОШИБКА")</f>
        <v>35</v>
      </c>
      <c r="E39" s="203">
        <f>E9+E14+E19+E24+E29+E34</f>
        <v>2</v>
      </c>
      <c r="F39" s="203">
        <f>F9+F14+F19+F24+F29+F34</f>
        <v>20</v>
      </c>
      <c r="G39" s="203">
        <f>G9+G14+G19+G24+G29+G34</f>
        <v>6</v>
      </c>
      <c r="H39" s="203">
        <f>H9+H14+H19+H24+H29+H34</f>
        <v>7</v>
      </c>
    </row>
    <row r="40" spans="2:8" ht="12.75">
      <c r="B40" s="94"/>
      <c r="C40" s="94"/>
      <c r="D40" s="151"/>
      <c r="E40" s="151"/>
      <c r="F40" s="151"/>
      <c r="G40" s="151"/>
      <c r="H40" s="151"/>
    </row>
  </sheetData>
  <sheetProtection/>
  <mergeCells count="12">
    <mergeCell ref="B1:D1"/>
    <mergeCell ref="B2:F2"/>
    <mergeCell ref="B3:F3"/>
    <mergeCell ref="B4:H4"/>
    <mergeCell ref="F6:H6"/>
    <mergeCell ref="B9:C9"/>
    <mergeCell ref="B14:C14"/>
    <mergeCell ref="B19:C19"/>
    <mergeCell ref="B24:C24"/>
    <mergeCell ref="B29:C29"/>
    <mergeCell ref="B34:C34"/>
    <mergeCell ref="B39:C39"/>
  </mergeCells>
  <printOptions horizontalCentered="1"/>
  <pageMargins left="0.1968503937007874" right="0.1968503937007874" top="0.7874015748031497" bottom="0.5905511811023623" header="0.3937007874015748" footer="0.3937007874015748"/>
  <pageSetup firstPageNumber="11" useFirstPageNumber="1" fitToHeight="2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O29"/>
  <sheetViews>
    <sheetView zoomScale="70" zoomScaleNormal="70" zoomScalePageLayoutView="0" workbookViewId="0" topLeftCell="A9">
      <selection activeCell="G30" sqref="G30"/>
    </sheetView>
  </sheetViews>
  <sheetFormatPr defaultColWidth="9.140625" defaultRowHeight="12.75"/>
  <cols>
    <col min="1" max="1" width="3.7109375" style="0" bestFit="1" customWidth="1"/>
    <col min="2" max="2" width="11.8515625" style="0" customWidth="1"/>
    <col min="3" max="3" width="15.7109375" style="0" customWidth="1"/>
    <col min="4" max="4" width="9.421875" style="0" customWidth="1"/>
    <col min="5" max="5" width="15.28125" style="0" customWidth="1"/>
    <col min="6" max="6" width="9.421875" style="0" customWidth="1"/>
    <col min="7" max="7" width="11.7109375" style="0" customWidth="1"/>
    <col min="8" max="8" width="9.421875" style="0" customWidth="1"/>
    <col min="9" max="9" width="10.7109375" style="0" customWidth="1"/>
    <col min="10" max="10" width="9.421875" style="0" customWidth="1"/>
    <col min="11" max="11" width="12.00390625" style="0" customWidth="1"/>
    <col min="12" max="12" width="9.421875" style="0" customWidth="1"/>
    <col min="13" max="13" width="14.00390625" style="0" customWidth="1"/>
    <col min="14" max="14" width="9.421875" style="0" customWidth="1"/>
    <col min="15" max="15" width="10.8515625" style="0" customWidth="1"/>
  </cols>
  <sheetData>
    <row r="1" spans="2:15" ht="12.75">
      <c r="B1" s="252" t="s">
        <v>187</v>
      </c>
      <c r="C1" s="252"/>
      <c r="D1" s="252"/>
      <c r="E1" s="12"/>
      <c r="F1" s="12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223" t="s">
        <v>27</v>
      </c>
      <c r="C2" s="223"/>
      <c r="D2" s="223"/>
      <c r="E2" s="223"/>
      <c r="F2" s="223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223" t="s">
        <v>0</v>
      </c>
      <c r="C3" s="223"/>
      <c r="D3" s="223"/>
      <c r="E3" s="223"/>
      <c r="F3" s="223"/>
      <c r="G3" s="223"/>
      <c r="H3" s="223"/>
      <c r="I3" s="1"/>
      <c r="J3" s="1"/>
      <c r="K3" s="1"/>
      <c r="L3" s="1"/>
      <c r="M3" s="1"/>
      <c r="N3" s="1"/>
      <c r="O3" s="1"/>
    </row>
    <row r="4" spans="2:15" ht="63.75" customHeight="1">
      <c r="B4" s="224" t="s">
        <v>188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5">
      <c r="A5" s="233" t="s">
        <v>189</v>
      </c>
      <c r="B5" s="233"/>
      <c r="C5" s="23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4" customHeight="1">
      <c r="A6" s="58"/>
      <c r="B6" s="103"/>
      <c r="C6" s="103"/>
      <c r="D6" s="250"/>
      <c r="E6" s="250"/>
      <c r="F6" s="249" t="s">
        <v>17</v>
      </c>
      <c r="G6" s="249"/>
      <c r="H6" s="249"/>
      <c r="I6" s="249"/>
      <c r="J6" s="250"/>
      <c r="K6" s="250"/>
      <c r="L6" s="250"/>
      <c r="M6" s="250"/>
      <c r="N6" s="250"/>
      <c r="O6" s="250"/>
    </row>
    <row r="7" spans="1:15" ht="81" customHeight="1">
      <c r="A7" s="104" t="s">
        <v>38</v>
      </c>
      <c r="B7" s="105" t="s">
        <v>190</v>
      </c>
      <c r="C7" s="105" t="s">
        <v>39</v>
      </c>
      <c r="D7" s="248" t="s">
        <v>191</v>
      </c>
      <c r="E7" s="248"/>
      <c r="F7" s="249" t="s">
        <v>192</v>
      </c>
      <c r="G7" s="249"/>
      <c r="H7" s="249" t="s">
        <v>18</v>
      </c>
      <c r="I7" s="249"/>
      <c r="J7" s="248" t="s">
        <v>193</v>
      </c>
      <c r="K7" s="248"/>
      <c r="L7" s="248" t="s">
        <v>194</v>
      </c>
      <c r="M7" s="248"/>
      <c r="N7" s="248" t="s">
        <v>195</v>
      </c>
      <c r="O7" s="248"/>
    </row>
    <row r="8" spans="1:15" ht="66.75" customHeight="1">
      <c r="A8" s="71"/>
      <c r="B8" s="106"/>
      <c r="C8" s="106"/>
      <c r="D8" s="107" t="s">
        <v>196</v>
      </c>
      <c r="E8" s="107" t="s">
        <v>197</v>
      </c>
      <c r="F8" s="107" t="s">
        <v>196</v>
      </c>
      <c r="G8" s="107" t="s">
        <v>197</v>
      </c>
      <c r="H8" s="107" t="s">
        <v>196</v>
      </c>
      <c r="I8" s="107" t="s">
        <v>197</v>
      </c>
      <c r="J8" s="107" t="s">
        <v>196</v>
      </c>
      <c r="K8" s="107" t="s">
        <v>197</v>
      </c>
      <c r="L8" s="107" t="s">
        <v>196</v>
      </c>
      <c r="M8" s="107" t="s">
        <v>197</v>
      </c>
      <c r="N8" s="107" t="s">
        <v>196</v>
      </c>
      <c r="O8" s="107" t="s">
        <v>197</v>
      </c>
    </row>
    <row r="9" spans="1:15" ht="15">
      <c r="A9" s="52" t="s">
        <v>24</v>
      </c>
      <c r="B9" s="108" t="s">
        <v>25</v>
      </c>
      <c r="C9" s="108" t="s">
        <v>32</v>
      </c>
      <c r="D9" s="107" t="s">
        <v>58</v>
      </c>
      <c r="E9" s="107" t="s">
        <v>59</v>
      </c>
      <c r="F9" s="107" t="s">
        <v>60</v>
      </c>
      <c r="G9" s="107" t="s">
        <v>61</v>
      </c>
      <c r="H9" s="107" t="s">
        <v>62</v>
      </c>
      <c r="I9" s="107" t="s">
        <v>63</v>
      </c>
      <c r="J9" s="107" t="s">
        <v>64</v>
      </c>
      <c r="K9" s="107" t="s">
        <v>65</v>
      </c>
      <c r="L9" s="107" t="s">
        <v>66</v>
      </c>
      <c r="M9" s="107" t="s">
        <v>67</v>
      </c>
      <c r="N9" s="107" t="s">
        <v>68</v>
      </c>
      <c r="O9" s="107" t="s">
        <v>69</v>
      </c>
    </row>
    <row r="10" spans="1:15" ht="30.75">
      <c r="A10" s="52"/>
      <c r="B10" s="109" t="s">
        <v>198</v>
      </c>
      <c r="C10" s="110"/>
      <c r="D10" s="111">
        <f>D11+D12</f>
        <v>4</v>
      </c>
      <c r="E10" s="111">
        <f aca="true" t="shared" si="0" ref="E10:O10">E11+E12</f>
        <v>3672.79571</v>
      </c>
      <c r="F10" s="111">
        <f t="shared" si="0"/>
        <v>1</v>
      </c>
      <c r="G10" s="111">
        <f t="shared" si="0"/>
        <v>71.14576</v>
      </c>
      <c r="H10" s="111">
        <f t="shared" si="0"/>
        <v>2</v>
      </c>
      <c r="I10" s="111">
        <f t="shared" si="0"/>
        <v>67.40274</v>
      </c>
      <c r="J10" s="111">
        <f t="shared" si="0"/>
        <v>1</v>
      </c>
      <c r="K10" s="111">
        <f t="shared" si="0"/>
        <v>124.47797</v>
      </c>
      <c r="L10" s="111">
        <f t="shared" si="0"/>
        <v>1</v>
      </c>
      <c r="M10" s="111">
        <f t="shared" si="0"/>
        <v>3480.915</v>
      </c>
      <c r="N10" s="111">
        <f t="shared" si="0"/>
        <v>1</v>
      </c>
      <c r="O10" s="111">
        <f t="shared" si="0"/>
        <v>3480.915</v>
      </c>
    </row>
    <row r="11" spans="1:15" ht="46.5">
      <c r="A11" s="52"/>
      <c r="B11" s="112" t="s">
        <v>19</v>
      </c>
      <c r="C11" s="113"/>
      <c r="D11" s="111">
        <f>D13+D15+D17+D19+D21</f>
        <v>4</v>
      </c>
      <c r="E11" s="111">
        <f aca="true" t="shared" si="1" ref="E11:N11">E13+E15+E17+E19+E21</f>
        <v>3672.79571</v>
      </c>
      <c r="F11" s="111">
        <f t="shared" si="1"/>
        <v>1</v>
      </c>
      <c r="G11" s="111">
        <f t="shared" si="1"/>
        <v>71.14576</v>
      </c>
      <c r="H11" s="111">
        <f t="shared" si="1"/>
        <v>2</v>
      </c>
      <c r="I11" s="111">
        <f t="shared" si="1"/>
        <v>67.40274</v>
      </c>
      <c r="J11" s="111">
        <f t="shared" si="1"/>
        <v>1</v>
      </c>
      <c r="K11" s="111">
        <f t="shared" si="1"/>
        <v>124.47797</v>
      </c>
      <c r="L11" s="111">
        <f t="shared" si="1"/>
        <v>1</v>
      </c>
      <c r="M11" s="111">
        <f t="shared" si="1"/>
        <v>3480.915</v>
      </c>
      <c r="N11" s="111">
        <f t="shared" si="1"/>
        <v>1</v>
      </c>
      <c r="O11" s="111">
        <f>O13+O15+O17+O19+O21</f>
        <v>3480.915</v>
      </c>
    </row>
    <row r="12" spans="1:15" ht="46.5">
      <c r="A12" s="52"/>
      <c r="B12" s="112" t="s">
        <v>20</v>
      </c>
      <c r="C12" s="113"/>
      <c r="D12" s="111">
        <f>D14+D16+D18+D20+D22</f>
        <v>0</v>
      </c>
      <c r="E12" s="111">
        <f aca="true" t="shared" si="2" ref="E12:N12">E14+E16+E18+E20+E22</f>
        <v>0</v>
      </c>
      <c r="F12" s="111">
        <f t="shared" si="2"/>
        <v>0</v>
      </c>
      <c r="G12" s="111">
        <f t="shared" si="2"/>
        <v>0</v>
      </c>
      <c r="H12" s="111">
        <f t="shared" si="2"/>
        <v>0</v>
      </c>
      <c r="I12" s="111">
        <f t="shared" si="2"/>
        <v>0</v>
      </c>
      <c r="J12" s="111">
        <f t="shared" si="2"/>
        <v>0</v>
      </c>
      <c r="K12" s="111">
        <f t="shared" si="2"/>
        <v>0</v>
      </c>
      <c r="L12" s="111">
        <f t="shared" si="2"/>
        <v>0</v>
      </c>
      <c r="M12" s="111">
        <f t="shared" si="2"/>
        <v>0</v>
      </c>
      <c r="N12" s="111">
        <f t="shared" si="2"/>
        <v>0</v>
      </c>
      <c r="O12" s="111">
        <f>O14+O16+O18+O20+O22</f>
        <v>0</v>
      </c>
    </row>
    <row r="13" spans="1:15" ht="18.75" customHeight="1">
      <c r="A13" s="25"/>
      <c r="B13" s="114" t="s">
        <v>21</v>
      </c>
      <c r="C13" s="115" t="s">
        <v>19</v>
      </c>
      <c r="D13" s="116">
        <v>4</v>
      </c>
      <c r="E13" s="219">
        <v>3672.79571</v>
      </c>
      <c r="F13" s="116">
        <v>1</v>
      </c>
      <c r="G13" s="219">
        <v>71.14576</v>
      </c>
      <c r="H13" s="116">
        <v>2</v>
      </c>
      <c r="I13" s="219">
        <v>67.40274</v>
      </c>
      <c r="J13" s="116">
        <v>1</v>
      </c>
      <c r="K13" s="219">
        <v>124.47797</v>
      </c>
      <c r="L13" s="116">
        <v>1</v>
      </c>
      <c r="M13" s="219">
        <v>3480.915</v>
      </c>
      <c r="N13" s="116">
        <v>1</v>
      </c>
      <c r="O13" s="219">
        <v>3480.915</v>
      </c>
    </row>
    <row r="14" spans="1:15" ht="18.75" customHeight="1">
      <c r="A14" s="24"/>
      <c r="B14" s="118"/>
      <c r="C14" s="115" t="s">
        <v>20</v>
      </c>
      <c r="D14" s="116"/>
      <c r="E14" s="117"/>
      <c r="F14" s="116"/>
      <c r="G14" s="117"/>
      <c r="H14" s="116"/>
      <c r="I14" s="117"/>
      <c r="J14" s="116"/>
      <c r="K14" s="117"/>
      <c r="L14" s="116"/>
      <c r="M14" s="117"/>
      <c r="N14" s="116"/>
      <c r="O14" s="117"/>
    </row>
    <row r="15" spans="1:15" ht="18.75" customHeight="1">
      <c r="A15" s="25"/>
      <c r="B15" s="114" t="s">
        <v>22</v>
      </c>
      <c r="C15" s="115" t="s">
        <v>19</v>
      </c>
      <c r="D15" s="116"/>
      <c r="E15" s="117"/>
      <c r="F15" s="116"/>
      <c r="G15" s="117"/>
      <c r="H15" s="116"/>
      <c r="I15" s="117"/>
      <c r="J15" s="116"/>
      <c r="K15" s="117"/>
      <c r="L15" s="116"/>
      <c r="M15" s="117"/>
      <c r="N15" s="116"/>
      <c r="O15" s="117"/>
    </row>
    <row r="16" spans="1:15" ht="19.5" customHeight="1">
      <c r="A16" s="24"/>
      <c r="B16" s="118"/>
      <c r="C16" s="115" t="s">
        <v>20</v>
      </c>
      <c r="D16" s="116"/>
      <c r="E16" s="117"/>
      <c r="F16" s="116"/>
      <c r="G16" s="117"/>
      <c r="H16" s="116"/>
      <c r="I16" s="117"/>
      <c r="J16" s="116"/>
      <c r="K16" s="117"/>
      <c r="L16" s="116"/>
      <c r="M16" s="117"/>
      <c r="N16" s="116"/>
      <c r="O16" s="117"/>
    </row>
    <row r="17" spans="1:15" ht="19.5" customHeight="1">
      <c r="A17" s="25"/>
      <c r="B17" s="114" t="s">
        <v>218</v>
      </c>
      <c r="C17" s="115" t="s">
        <v>19</v>
      </c>
      <c r="D17" s="116"/>
      <c r="E17" s="117"/>
      <c r="F17" s="116"/>
      <c r="G17" s="117"/>
      <c r="H17" s="116"/>
      <c r="I17" s="117"/>
      <c r="J17" s="116"/>
      <c r="K17" s="117"/>
      <c r="L17" s="116"/>
      <c r="M17" s="117"/>
      <c r="N17" s="116"/>
      <c r="O17" s="117"/>
    </row>
    <row r="18" spans="1:15" ht="19.5" customHeight="1">
      <c r="A18" s="24"/>
      <c r="B18" s="118"/>
      <c r="C18" s="115" t="s">
        <v>20</v>
      </c>
      <c r="D18" s="116"/>
      <c r="E18" s="117"/>
      <c r="F18" s="116"/>
      <c r="G18" s="117"/>
      <c r="H18" s="116"/>
      <c r="I18" s="117"/>
      <c r="J18" s="116"/>
      <c r="K18" s="117"/>
      <c r="L18" s="116"/>
      <c r="M18" s="117"/>
      <c r="N18" s="116"/>
      <c r="O18" s="117"/>
    </row>
    <row r="19" spans="1:15" ht="18.75" customHeight="1">
      <c r="A19" s="25"/>
      <c r="B19" s="114" t="s">
        <v>199</v>
      </c>
      <c r="C19" s="115" t="s">
        <v>19</v>
      </c>
      <c r="D19" s="116"/>
      <c r="E19" s="117"/>
      <c r="F19" s="116"/>
      <c r="G19" s="117"/>
      <c r="H19" s="116"/>
      <c r="I19" s="117"/>
      <c r="J19" s="116"/>
      <c r="K19" s="117"/>
      <c r="L19" s="116"/>
      <c r="M19" s="117"/>
      <c r="N19" s="116"/>
      <c r="O19" s="117"/>
    </row>
    <row r="20" spans="1:15" ht="21" customHeight="1">
      <c r="A20" s="24"/>
      <c r="B20" s="118"/>
      <c r="C20" s="115" t="s">
        <v>20</v>
      </c>
      <c r="D20" s="116"/>
      <c r="E20" s="117"/>
      <c r="F20" s="116"/>
      <c r="G20" s="117"/>
      <c r="H20" s="116"/>
      <c r="I20" s="117"/>
      <c r="J20" s="116"/>
      <c r="K20" s="117"/>
      <c r="L20" s="116"/>
      <c r="M20" s="117"/>
      <c r="N20" s="116"/>
      <c r="O20" s="117"/>
    </row>
    <row r="21" spans="1:15" ht="18.75" customHeight="1">
      <c r="A21" s="25"/>
      <c r="B21" s="114" t="s">
        <v>200</v>
      </c>
      <c r="C21" s="115" t="s">
        <v>19</v>
      </c>
      <c r="D21" s="119"/>
      <c r="E21" s="120"/>
      <c r="F21" s="119"/>
      <c r="G21" s="120"/>
      <c r="H21" s="119"/>
      <c r="I21" s="120"/>
      <c r="J21" s="119"/>
      <c r="K21" s="120"/>
      <c r="L21" s="119"/>
      <c r="M21" s="120"/>
      <c r="N21" s="119"/>
      <c r="O21" s="120"/>
    </row>
    <row r="22" spans="1:15" ht="21" customHeight="1">
      <c r="A22" s="24"/>
      <c r="B22" s="121"/>
      <c r="C22" s="115" t="s">
        <v>20</v>
      </c>
      <c r="D22" s="122"/>
      <c r="E22" s="123"/>
      <c r="F22" s="122"/>
      <c r="G22" s="123"/>
      <c r="H22" s="122"/>
      <c r="I22" s="123"/>
      <c r="J22" s="122"/>
      <c r="K22" s="123"/>
      <c r="L22" s="122"/>
      <c r="M22" s="123"/>
      <c r="N22" s="122"/>
      <c r="O22" s="123"/>
    </row>
    <row r="23" spans="2:15" ht="15">
      <c r="B23" s="124"/>
      <c r="C23" s="124"/>
      <c r="D23" s="125"/>
      <c r="E23" s="126"/>
      <c r="F23" s="125"/>
      <c r="G23" s="126"/>
      <c r="H23" s="125"/>
      <c r="I23" s="126"/>
      <c r="J23" s="125"/>
      <c r="K23" s="126"/>
      <c r="L23" s="125"/>
      <c r="M23" s="126"/>
      <c r="N23" s="125"/>
      <c r="O23" s="126"/>
    </row>
    <row r="24" spans="1:15" ht="15">
      <c r="A24" s="233" t="s">
        <v>201</v>
      </c>
      <c r="B24" s="233"/>
      <c r="C24" s="233"/>
      <c r="D24" s="125"/>
      <c r="E24" s="126"/>
      <c r="F24" s="125"/>
      <c r="G24" s="126"/>
      <c r="H24" s="125"/>
      <c r="I24" s="126"/>
      <c r="J24" s="125"/>
      <c r="K24" s="126"/>
      <c r="L24" s="125"/>
      <c r="M24" s="126"/>
      <c r="N24" s="125"/>
      <c r="O24" s="126"/>
    </row>
    <row r="25" spans="1:15" ht="15">
      <c r="A25" s="251" t="s">
        <v>37</v>
      </c>
      <c r="B25" s="251"/>
      <c r="C25" s="251"/>
      <c r="D25" s="108" t="s">
        <v>58</v>
      </c>
      <c r="E25" s="107" t="s">
        <v>59</v>
      </c>
      <c r="F25" s="107" t="s">
        <v>60</v>
      </c>
      <c r="G25" s="107" t="s">
        <v>61</v>
      </c>
      <c r="H25" s="107" t="s">
        <v>62</v>
      </c>
      <c r="I25" s="107" t="s">
        <v>63</v>
      </c>
      <c r="J25" s="107" t="s">
        <v>64</v>
      </c>
      <c r="K25" s="107" t="s">
        <v>65</v>
      </c>
      <c r="L25" s="107" t="s">
        <v>66</v>
      </c>
      <c r="M25" s="107" t="s">
        <v>67</v>
      </c>
      <c r="N25" s="107" t="s">
        <v>68</v>
      </c>
      <c r="O25" s="107" t="s">
        <v>69</v>
      </c>
    </row>
    <row r="26" spans="1:15" ht="51" customHeight="1">
      <c r="A26" s="247" t="s">
        <v>202</v>
      </c>
      <c r="B26" s="247"/>
      <c r="C26" s="247"/>
      <c r="D26" s="9">
        <v>2</v>
      </c>
      <c r="E26" s="9">
        <v>67.40274</v>
      </c>
      <c r="F26" s="9">
        <v>1</v>
      </c>
      <c r="G26" s="9">
        <v>71.14576</v>
      </c>
      <c r="H26" s="9">
        <v>2</v>
      </c>
      <c r="I26" s="9">
        <v>67.40274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>
      <c r="B27" s="127"/>
      <c r="C27" s="127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="10" customFormat="1" ht="12.75"/>
    <row r="29" ht="12.75">
      <c r="G29" s="5">
        <f>G10+I10</f>
        <v>138.5485</v>
      </c>
    </row>
  </sheetData>
  <sheetProtection/>
  <mergeCells count="19">
    <mergeCell ref="L7:M7"/>
    <mergeCell ref="N7:O7"/>
    <mergeCell ref="B1:D1"/>
    <mergeCell ref="B2:F2"/>
    <mergeCell ref="B3:H3"/>
    <mergeCell ref="B4:O4"/>
    <mergeCell ref="A5:C5"/>
    <mergeCell ref="D6:E6"/>
    <mergeCell ref="N6:O6"/>
    <mergeCell ref="A26:C26"/>
    <mergeCell ref="D7:E7"/>
    <mergeCell ref="F7:G7"/>
    <mergeCell ref="F6:I6"/>
    <mergeCell ref="J6:K6"/>
    <mergeCell ref="L6:M6"/>
    <mergeCell ref="A24:C24"/>
    <mergeCell ref="A25:C25"/>
    <mergeCell ref="H7:I7"/>
    <mergeCell ref="J7:K7"/>
  </mergeCells>
  <printOptions horizontalCentered="1"/>
  <pageMargins left="0.1968503937007874" right="0.1968503937007874" top="0.7874015748031497" bottom="0.7874015748031497" header="0.3937007874015748" footer="0.3937007874015748"/>
  <pageSetup firstPageNumber="14" useFirstPageNumber="1"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zoomScale="70" zoomScaleNormal="70" zoomScalePageLayoutView="0" workbookViewId="0" topLeftCell="A1">
      <selection activeCell="H19" sqref="H19"/>
    </sheetView>
  </sheetViews>
  <sheetFormatPr defaultColWidth="9.140625" defaultRowHeight="12.75"/>
  <cols>
    <col min="1" max="1" width="13.28125" style="131" customWidth="1"/>
    <col min="2" max="2" width="10.140625" style="131" customWidth="1"/>
    <col min="3" max="3" width="11.00390625" style="131" customWidth="1"/>
    <col min="4" max="4" width="13.00390625" style="131" customWidth="1"/>
    <col min="5" max="6" width="13.140625" style="131" bestFit="1" customWidth="1"/>
    <col min="7" max="7" width="12.140625" style="131" customWidth="1"/>
    <col min="8" max="8" width="11.00390625" style="131" customWidth="1"/>
    <col min="9" max="9" width="15.140625" style="131" customWidth="1"/>
    <col min="10" max="10" width="17.28125" style="131" bestFit="1" customWidth="1"/>
    <col min="11" max="11" width="11.421875" style="131" customWidth="1"/>
    <col min="12" max="16384" width="8.8515625" style="131" customWidth="1"/>
  </cols>
  <sheetData>
    <row r="1" spans="1:9" s="132" customFormat="1" ht="12.75">
      <c r="A1" s="236" t="s">
        <v>23</v>
      </c>
      <c r="B1" s="236"/>
      <c r="C1" s="131"/>
      <c r="D1" s="131"/>
      <c r="E1" s="131"/>
      <c r="F1" s="131"/>
      <c r="G1" s="131"/>
      <c r="H1" s="131"/>
      <c r="I1" s="131"/>
    </row>
    <row r="2" spans="1:9" s="132" customFormat="1" ht="12.75">
      <c r="A2" s="237" t="s">
        <v>27</v>
      </c>
      <c r="B2" s="237"/>
      <c r="C2" s="237"/>
      <c r="D2" s="237"/>
      <c r="E2" s="237"/>
      <c r="F2" s="237"/>
      <c r="G2" s="237"/>
      <c r="H2" s="237"/>
      <c r="I2" s="237"/>
    </row>
    <row r="3" spans="1:9" s="132" customFormat="1" ht="12.75" customHeight="1">
      <c r="A3" s="237" t="s">
        <v>0</v>
      </c>
      <c r="B3" s="237"/>
      <c r="C3" s="237"/>
      <c r="D3" s="237"/>
      <c r="E3" s="237"/>
      <c r="F3" s="237"/>
      <c r="G3" s="237"/>
      <c r="H3" s="237"/>
      <c r="I3" s="237"/>
    </row>
    <row r="5" spans="1:11" ht="15">
      <c r="A5" s="256" t="s">
        <v>161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9" ht="4.5" customHeight="1">
      <c r="A6" s="78"/>
      <c r="B6" s="78"/>
      <c r="C6" s="78"/>
      <c r="D6" s="78"/>
      <c r="E6" s="78"/>
      <c r="F6" s="78"/>
      <c r="G6" s="78"/>
      <c r="H6" s="78"/>
      <c r="I6" s="78"/>
    </row>
    <row r="7" spans="1:11" ht="36" customHeight="1">
      <c r="A7" s="253" t="s">
        <v>203</v>
      </c>
      <c r="B7" s="257" t="s">
        <v>204</v>
      </c>
      <c r="C7" s="258"/>
      <c r="D7" s="253" t="s">
        <v>205</v>
      </c>
      <c r="E7" s="257" t="s">
        <v>206</v>
      </c>
      <c r="F7" s="258"/>
      <c r="G7" s="253" t="s">
        <v>207</v>
      </c>
      <c r="H7" s="253" t="s">
        <v>208</v>
      </c>
      <c r="I7" s="253" t="s">
        <v>209</v>
      </c>
      <c r="J7" s="253" t="s">
        <v>210</v>
      </c>
      <c r="K7" s="253" t="s">
        <v>211</v>
      </c>
    </row>
    <row r="8" spans="1:11" ht="72" customHeight="1">
      <c r="A8" s="254"/>
      <c r="B8" s="129" t="s">
        <v>212</v>
      </c>
      <c r="C8" s="129" t="s">
        <v>163</v>
      </c>
      <c r="D8" s="254"/>
      <c r="E8" s="137" t="s">
        <v>213</v>
      </c>
      <c r="F8" s="137" t="s">
        <v>214</v>
      </c>
      <c r="G8" s="254"/>
      <c r="H8" s="254"/>
      <c r="I8" s="254"/>
      <c r="J8" s="254"/>
      <c r="K8" s="254"/>
    </row>
    <row r="9" spans="1:11" ht="14.25" customHeight="1">
      <c r="A9" s="130" t="s">
        <v>24</v>
      </c>
      <c r="B9" s="130">
        <v>1</v>
      </c>
      <c r="C9" s="130">
        <v>2</v>
      </c>
      <c r="D9" s="130">
        <v>3</v>
      </c>
      <c r="E9" s="130">
        <v>4</v>
      </c>
      <c r="F9" s="130">
        <v>5</v>
      </c>
      <c r="G9" s="130">
        <v>6</v>
      </c>
      <c r="H9" s="130">
        <v>7</v>
      </c>
      <c r="I9" s="130">
        <v>8</v>
      </c>
      <c r="J9" s="130">
        <v>9</v>
      </c>
      <c r="K9" s="130">
        <v>10</v>
      </c>
    </row>
    <row r="10" spans="1:11" ht="46.5">
      <c r="A10" s="84" t="s">
        <v>164</v>
      </c>
      <c r="B10" s="138">
        <f>F10+G10+H10</f>
        <v>79</v>
      </c>
      <c r="C10" s="128">
        <f>C13+C16</f>
        <v>6</v>
      </c>
      <c r="D10" s="128">
        <f aca="true" t="shared" si="0" ref="D10:K10">D13+D16</f>
        <v>6</v>
      </c>
      <c r="E10" s="128">
        <f t="shared" si="0"/>
        <v>0</v>
      </c>
      <c r="F10" s="128">
        <f t="shared" si="0"/>
        <v>70</v>
      </c>
      <c r="G10" s="128">
        <f t="shared" si="0"/>
        <v>4</v>
      </c>
      <c r="H10" s="128">
        <f t="shared" si="0"/>
        <v>5</v>
      </c>
      <c r="I10" s="128">
        <f t="shared" si="0"/>
        <v>5</v>
      </c>
      <c r="J10" s="128">
        <f t="shared" si="0"/>
        <v>3</v>
      </c>
      <c r="K10" s="128">
        <f t="shared" si="0"/>
        <v>0</v>
      </c>
    </row>
    <row r="11" spans="1:11" ht="46.5">
      <c r="A11" s="84" t="s">
        <v>165</v>
      </c>
      <c r="B11" s="138">
        <f>F11+G11+H11</f>
        <v>23</v>
      </c>
      <c r="C11" s="128">
        <f>C14+C17</f>
        <v>0</v>
      </c>
      <c r="D11" s="128">
        <f aca="true" t="shared" si="1" ref="D11:K11">D14+D17</f>
        <v>6</v>
      </c>
      <c r="E11" s="128">
        <f t="shared" si="1"/>
        <v>2</v>
      </c>
      <c r="F11" s="128">
        <f t="shared" si="1"/>
        <v>17</v>
      </c>
      <c r="G11" s="128">
        <f t="shared" si="1"/>
        <v>3</v>
      </c>
      <c r="H11" s="128">
        <f t="shared" si="1"/>
        <v>3</v>
      </c>
      <c r="I11" s="128">
        <f t="shared" si="1"/>
        <v>3</v>
      </c>
      <c r="J11" s="128">
        <f t="shared" si="1"/>
        <v>1</v>
      </c>
      <c r="K11" s="128">
        <f t="shared" si="1"/>
        <v>0</v>
      </c>
    </row>
    <row r="13" spans="1:11" ht="12.75">
      <c r="A13" s="218" t="s">
        <v>293</v>
      </c>
      <c r="B13" s="138">
        <v>38</v>
      </c>
      <c r="C13" s="128"/>
      <c r="D13" s="128"/>
      <c r="E13" s="128"/>
      <c r="F13" s="128">
        <v>38</v>
      </c>
      <c r="G13" s="128"/>
      <c r="H13" s="128"/>
      <c r="I13" s="128"/>
      <c r="J13" s="133"/>
      <c r="K13" s="133"/>
    </row>
    <row r="14" spans="2:11" ht="12.75">
      <c r="B14" s="138">
        <v>8</v>
      </c>
      <c r="C14" s="128"/>
      <c r="D14" s="128">
        <v>2</v>
      </c>
      <c r="E14" s="128"/>
      <c r="F14" s="128">
        <v>6</v>
      </c>
      <c r="G14" s="128"/>
      <c r="H14" s="128">
        <v>2</v>
      </c>
      <c r="I14" s="128">
        <v>2</v>
      </c>
      <c r="J14" s="133">
        <v>1</v>
      </c>
      <c r="K14" s="133"/>
    </row>
    <row r="15" spans="7:9" ht="12.75">
      <c r="G15" s="134"/>
      <c r="H15" s="134"/>
      <c r="I15" s="134"/>
    </row>
    <row r="16" spans="1:11" ht="12.75">
      <c r="A16" s="218" t="s">
        <v>294</v>
      </c>
      <c r="B16" s="138">
        <v>41</v>
      </c>
      <c r="C16" s="128">
        <v>6</v>
      </c>
      <c r="D16" s="128">
        <v>6</v>
      </c>
      <c r="E16" s="128">
        <v>0</v>
      </c>
      <c r="F16" s="128">
        <v>32</v>
      </c>
      <c r="G16" s="128">
        <v>4</v>
      </c>
      <c r="H16" s="128">
        <v>5</v>
      </c>
      <c r="I16" s="128">
        <v>5</v>
      </c>
      <c r="J16" s="133">
        <v>3</v>
      </c>
      <c r="K16" s="133">
        <v>0</v>
      </c>
    </row>
    <row r="17" spans="2:11" ht="12.75">
      <c r="B17" s="138">
        <v>15</v>
      </c>
      <c r="C17" s="128">
        <v>0</v>
      </c>
      <c r="D17" s="128">
        <v>4</v>
      </c>
      <c r="E17" s="128">
        <v>2</v>
      </c>
      <c r="F17" s="128">
        <v>11</v>
      </c>
      <c r="G17" s="128">
        <v>3</v>
      </c>
      <c r="H17" s="128">
        <v>1</v>
      </c>
      <c r="I17" s="128">
        <v>1</v>
      </c>
      <c r="J17" s="133">
        <v>0</v>
      </c>
      <c r="K17" s="133">
        <v>0</v>
      </c>
    </row>
    <row r="18" spans="7:9" ht="12.75">
      <c r="G18" s="134"/>
      <c r="H18" s="134"/>
      <c r="I18" s="134"/>
    </row>
    <row r="19" spans="1:11" ht="17.25">
      <c r="A19" s="131" t="s">
        <v>292</v>
      </c>
      <c r="B19" s="217">
        <f>B10+B11</f>
        <v>102</v>
      </c>
      <c r="C19" s="217">
        <f aca="true" t="shared" si="2" ref="C19:K19">C10+C11</f>
        <v>6</v>
      </c>
      <c r="D19" s="217">
        <f t="shared" si="2"/>
        <v>12</v>
      </c>
      <c r="E19" s="217">
        <f t="shared" si="2"/>
        <v>2</v>
      </c>
      <c r="F19" s="217">
        <f t="shared" si="2"/>
        <v>87</v>
      </c>
      <c r="G19" s="217">
        <f t="shared" si="2"/>
        <v>7</v>
      </c>
      <c r="H19" s="217">
        <f t="shared" si="2"/>
        <v>8</v>
      </c>
      <c r="I19" s="217">
        <f t="shared" si="2"/>
        <v>8</v>
      </c>
      <c r="J19" s="217">
        <f t="shared" si="2"/>
        <v>4</v>
      </c>
      <c r="K19" s="217">
        <f t="shared" si="2"/>
        <v>0</v>
      </c>
    </row>
    <row r="22" spans="2:6" ht="12.75">
      <c r="B22" s="216">
        <v>38</v>
      </c>
      <c r="C22" s="216">
        <v>63</v>
      </c>
      <c r="D22" s="216">
        <f>B22+C22</f>
        <v>101</v>
      </c>
      <c r="F22" s="216">
        <f>D19+E19+F19</f>
        <v>101</v>
      </c>
    </row>
    <row r="24" spans="2:11" ht="111" customHeight="1">
      <c r="B24" s="255" t="s">
        <v>295</v>
      </c>
      <c r="C24" s="255"/>
      <c r="D24" s="255"/>
      <c r="E24" s="255"/>
      <c r="F24" s="255"/>
      <c r="G24" s="255"/>
      <c r="H24" s="255"/>
      <c r="I24" s="255"/>
      <c r="J24" s="255"/>
      <c r="K24" s="255"/>
    </row>
  </sheetData>
  <sheetProtection/>
  <mergeCells count="14">
    <mergeCell ref="E7:F7"/>
    <mergeCell ref="G7:G8"/>
    <mergeCell ref="H7:H8"/>
    <mergeCell ref="I7:I8"/>
    <mergeCell ref="J7:J8"/>
    <mergeCell ref="K7:K8"/>
    <mergeCell ref="B24:K24"/>
    <mergeCell ref="A1:B1"/>
    <mergeCell ref="A2:I2"/>
    <mergeCell ref="A3:I3"/>
    <mergeCell ref="A5:K5"/>
    <mergeCell ref="A7:A8"/>
    <mergeCell ref="B7:C7"/>
    <mergeCell ref="D7:D8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15"/>
  <sheetViews>
    <sheetView zoomScale="85" zoomScaleNormal="85" zoomScalePageLayoutView="0" workbookViewId="0" topLeftCell="A1">
      <selection activeCell="G11" sqref="G11"/>
    </sheetView>
  </sheetViews>
  <sheetFormatPr defaultColWidth="9.140625" defaultRowHeight="12.75"/>
  <cols>
    <col min="1" max="1" width="33.57421875" style="78" customWidth="1"/>
    <col min="2" max="2" width="19.8515625" style="78" customWidth="1"/>
    <col min="3" max="16384" width="8.8515625" style="78" customWidth="1"/>
  </cols>
  <sheetData>
    <row r="1" spans="1:5" ht="12.75">
      <c r="A1" s="259" t="s">
        <v>166</v>
      </c>
      <c r="B1" s="259"/>
      <c r="C1" s="259"/>
      <c r="D1" s="12"/>
      <c r="E1" s="85"/>
    </row>
    <row r="2" spans="1:4" ht="12.75">
      <c r="A2" s="223" t="s">
        <v>27</v>
      </c>
      <c r="B2" s="223"/>
      <c r="C2" s="1"/>
      <c r="D2" s="1"/>
    </row>
    <row r="3" spans="1:4" ht="12.75">
      <c r="A3" s="223" t="s">
        <v>0</v>
      </c>
      <c r="B3" s="223"/>
      <c r="C3" s="223"/>
      <c r="D3" s="223"/>
    </row>
    <row r="4" ht="12.75">
      <c r="A4" s="79"/>
    </row>
    <row r="5" spans="1:2" ht="15">
      <c r="A5" s="256" t="s">
        <v>167</v>
      </c>
      <c r="B5" s="256"/>
    </row>
    <row r="7" spans="1:2" ht="97.5" customHeight="1">
      <c r="A7" s="83" t="s">
        <v>162</v>
      </c>
      <c r="B7" s="83" t="s">
        <v>168</v>
      </c>
    </row>
    <row r="8" spans="1:2" ht="15" customHeight="1">
      <c r="A8" s="89" t="s">
        <v>24</v>
      </c>
      <c r="B8" s="89">
        <v>1</v>
      </c>
    </row>
    <row r="9" spans="1:2" ht="30.75">
      <c r="A9" s="84" t="s">
        <v>169</v>
      </c>
      <c r="B9" s="81">
        <v>2</v>
      </c>
    </row>
    <row r="10" spans="1:2" ht="15">
      <c r="A10" s="90" t="s">
        <v>170</v>
      </c>
      <c r="B10" s="81">
        <v>2</v>
      </c>
    </row>
    <row r="11" spans="1:2" ht="15">
      <c r="A11" s="90" t="s">
        <v>171</v>
      </c>
      <c r="B11" s="81"/>
    </row>
    <row r="12" spans="1:2" ht="15">
      <c r="A12" s="90" t="s">
        <v>172</v>
      </c>
      <c r="B12" s="81"/>
    </row>
    <row r="13" spans="1:2" ht="15">
      <c r="A13" s="90" t="s">
        <v>173</v>
      </c>
      <c r="B13" s="81"/>
    </row>
    <row r="14" spans="1:2" ht="15">
      <c r="A14" s="90" t="s">
        <v>174</v>
      </c>
      <c r="B14" s="81"/>
    </row>
    <row r="15" spans="1:2" ht="15">
      <c r="A15" s="90" t="s">
        <v>175</v>
      </c>
      <c r="B15" s="81"/>
    </row>
  </sheetData>
  <sheetProtection/>
  <mergeCells count="4">
    <mergeCell ref="A5:B5"/>
    <mergeCell ref="A1:C1"/>
    <mergeCell ref="A2:B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Семенова</cp:lastModifiedBy>
  <cp:lastPrinted>2015-01-22T04:08:43Z</cp:lastPrinted>
  <dcterms:created xsi:type="dcterms:W3CDTF">2010-11-12T13:16:09Z</dcterms:created>
  <dcterms:modified xsi:type="dcterms:W3CDTF">2015-02-03T08:15:15Z</dcterms:modified>
  <cp:category/>
  <cp:version/>
  <cp:contentType/>
  <cp:contentStatus/>
</cp:coreProperties>
</file>