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789"/>
  </bookViews>
  <sheets>
    <sheet name="Форма 9" sheetId="63" r:id="rId1"/>
    <sheet name="Табл 1 к ф.9" sheetId="21" r:id="rId2"/>
    <sheet name="Табл 2 к ф.9" sheetId="48" r:id="rId3"/>
    <sheet name="Форма 9а" sheetId="30" r:id="rId4"/>
  </sheets>
  <externalReferences>
    <externalReference r:id="rId5"/>
  </externalReferences>
  <definedNames>
    <definedName name="_xlnm.Print_Titles" localSheetId="1">'Табл 1 к ф.9'!$7:$7</definedName>
    <definedName name="_xlnm.Print_Titles" localSheetId="0">'Форма 9'!$8:$8</definedName>
    <definedName name="_xlnm.Print_Area" localSheetId="0">'Форма 9'!$A$1:$T$158</definedName>
    <definedName name="_xlnm.Print_Area" localSheetId="3">'Форма 9а'!$B$1:$H$11</definedName>
    <definedName name="Ст._19.7_КоАП_Непредставление_сведений__информации" localSheetId="0">[1]Свод1!#REF!</definedName>
    <definedName name="Ст._19.7_КоАП_Непредставление_сведений__информации">[1]Свод1!#REF!</definedName>
  </definedNames>
  <calcPr calcId="145621" iterateDelta="1E-4"/>
</workbook>
</file>

<file path=xl/calcChain.xml><?xml version="1.0" encoding="utf-8"?>
<calcChain xmlns="http://schemas.openxmlformats.org/spreadsheetml/2006/main">
  <c r="C11" i="21" l="1"/>
  <c r="H117" i="63" l="1"/>
  <c r="E117" i="63" s="1"/>
  <c r="E155" i="63" s="1"/>
  <c r="H42" i="63"/>
  <c r="E42" i="63" s="1"/>
  <c r="E150" i="63" s="1"/>
  <c r="F72" i="63"/>
  <c r="T156" i="63"/>
  <c r="S156" i="63"/>
  <c r="R156" i="63"/>
  <c r="Q156" i="63"/>
  <c r="P156" i="63"/>
  <c r="O156" i="63"/>
  <c r="N156" i="63"/>
  <c r="M156" i="63"/>
  <c r="L156" i="63"/>
  <c r="K156" i="63"/>
  <c r="J156" i="63"/>
  <c r="I156" i="63"/>
  <c r="G156" i="63"/>
  <c r="F156" i="63"/>
  <c r="T155" i="63"/>
  <c r="S155" i="63"/>
  <c r="Q155" i="63"/>
  <c r="P155" i="63"/>
  <c r="O155" i="63"/>
  <c r="N155" i="63"/>
  <c r="M155" i="63"/>
  <c r="L155" i="63"/>
  <c r="K155" i="63"/>
  <c r="J155" i="63"/>
  <c r="I155" i="63"/>
  <c r="H155" i="63"/>
  <c r="G155" i="63"/>
  <c r="T154" i="63"/>
  <c r="S154" i="63"/>
  <c r="R154" i="63"/>
  <c r="Q154" i="63"/>
  <c r="P154" i="63"/>
  <c r="O154" i="63"/>
  <c r="N154" i="63"/>
  <c r="M154" i="63"/>
  <c r="L154" i="63"/>
  <c r="K154" i="63"/>
  <c r="J154" i="63"/>
  <c r="I154" i="63"/>
  <c r="G154" i="63"/>
  <c r="F154" i="63"/>
  <c r="T153" i="63"/>
  <c r="S153" i="63"/>
  <c r="R153" i="63"/>
  <c r="Q153" i="63"/>
  <c r="P153" i="63"/>
  <c r="O153" i="63"/>
  <c r="N153" i="63"/>
  <c r="M153" i="63"/>
  <c r="L153" i="63"/>
  <c r="K153" i="63"/>
  <c r="J153" i="63"/>
  <c r="I153" i="63"/>
  <c r="G153" i="63"/>
  <c r="F153" i="63"/>
  <c r="T152" i="63"/>
  <c r="S152" i="63"/>
  <c r="R152" i="63"/>
  <c r="Q152" i="63"/>
  <c r="P152" i="63"/>
  <c r="O152" i="63"/>
  <c r="N152" i="63"/>
  <c r="M152" i="63"/>
  <c r="L152" i="63"/>
  <c r="K152" i="63"/>
  <c r="J152" i="63"/>
  <c r="I152" i="63"/>
  <c r="G152" i="63"/>
  <c r="F152" i="63"/>
  <c r="T151" i="63"/>
  <c r="S151" i="63"/>
  <c r="R151" i="63"/>
  <c r="Q151" i="63"/>
  <c r="P162" i="63" s="1"/>
  <c r="P151" i="63"/>
  <c r="O151" i="63"/>
  <c r="N151" i="63"/>
  <c r="M151" i="63"/>
  <c r="L151" i="63"/>
  <c r="K151" i="63"/>
  <c r="J151" i="63"/>
  <c r="I151" i="63"/>
  <c r="I166" i="63" s="1"/>
  <c r="H151" i="63"/>
  <c r="G151" i="63"/>
  <c r="F151" i="63"/>
  <c r="E151" i="63"/>
  <c r="T150" i="63"/>
  <c r="S150" i="63"/>
  <c r="R150" i="63"/>
  <c r="Q150" i="63"/>
  <c r="P150" i="63"/>
  <c r="O150" i="63"/>
  <c r="N150" i="63"/>
  <c r="M150" i="63"/>
  <c r="L150" i="63"/>
  <c r="K150" i="63"/>
  <c r="J150" i="63"/>
  <c r="I150" i="63"/>
  <c r="G150" i="63"/>
  <c r="F150" i="63"/>
  <c r="T149" i="63"/>
  <c r="S149" i="63"/>
  <c r="R149" i="63"/>
  <c r="Q149" i="63"/>
  <c r="P149" i="63"/>
  <c r="O149" i="63"/>
  <c r="N149" i="63"/>
  <c r="M149" i="63"/>
  <c r="L149" i="63"/>
  <c r="K149" i="63"/>
  <c r="J149" i="63"/>
  <c r="I149" i="63"/>
  <c r="H149" i="63"/>
  <c r="G149" i="63"/>
  <c r="F149" i="63"/>
  <c r="E149" i="63"/>
  <c r="T148" i="63"/>
  <c r="S148" i="63"/>
  <c r="R148" i="63"/>
  <c r="Q148" i="63"/>
  <c r="P148" i="63"/>
  <c r="O148" i="63"/>
  <c r="N148" i="63"/>
  <c r="M148" i="63"/>
  <c r="L148" i="63"/>
  <c r="K148" i="63"/>
  <c r="J148" i="63"/>
  <c r="I148" i="63"/>
  <c r="H148" i="63"/>
  <c r="G148" i="63"/>
  <c r="F148" i="63"/>
  <c r="E148" i="63"/>
  <c r="H143" i="63"/>
  <c r="E143" i="63" s="1"/>
  <c r="H156" i="63"/>
  <c r="E156" i="63"/>
  <c r="T119" i="63"/>
  <c r="S119" i="63"/>
  <c r="R119" i="63"/>
  <c r="Q119" i="63"/>
  <c r="P119" i="63"/>
  <c r="O119" i="63"/>
  <c r="N119" i="63"/>
  <c r="M119" i="63"/>
  <c r="L119" i="63"/>
  <c r="K119" i="63"/>
  <c r="J119" i="63"/>
  <c r="I119" i="63"/>
  <c r="G119" i="63"/>
  <c r="F119" i="63"/>
  <c r="H118" i="63"/>
  <c r="E118" i="63" s="1"/>
  <c r="T114" i="63"/>
  <c r="S114" i="63"/>
  <c r="Q114" i="63"/>
  <c r="P114" i="63"/>
  <c r="O114" i="63"/>
  <c r="N114" i="63"/>
  <c r="M114" i="63"/>
  <c r="L114" i="63"/>
  <c r="K114" i="63"/>
  <c r="J114" i="63"/>
  <c r="I114" i="63"/>
  <c r="G114" i="63"/>
  <c r="F114" i="63"/>
  <c r="T104" i="63"/>
  <c r="S104" i="63"/>
  <c r="R104" i="63"/>
  <c r="Q104" i="63"/>
  <c r="P104" i="63"/>
  <c r="O104" i="63"/>
  <c r="N104" i="63"/>
  <c r="M104" i="63"/>
  <c r="L104" i="63"/>
  <c r="K104" i="63"/>
  <c r="J104" i="63"/>
  <c r="I104" i="63"/>
  <c r="G104" i="63"/>
  <c r="H102" i="63"/>
  <c r="E102" i="63" s="1"/>
  <c r="E154" i="63" s="1"/>
  <c r="T96" i="63"/>
  <c r="S96" i="63"/>
  <c r="R96" i="63"/>
  <c r="Q96" i="63"/>
  <c r="P96" i="63"/>
  <c r="O96" i="63"/>
  <c r="N96" i="63"/>
  <c r="M96" i="63"/>
  <c r="L96" i="63"/>
  <c r="K96" i="63"/>
  <c r="J96" i="63"/>
  <c r="I96" i="63"/>
  <c r="G96" i="63"/>
  <c r="F96" i="63"/>
  <c r="T72" i="63"/>
  <c r="S72" i="63"/>
  <c r="Q72" i="63"/>
  <c r="P72" i="63"/>
  <c r="O72" i="63"/>
  <c r="N72" i="63"/>
  <c r="M72" i="63"/>
  <c r="L72" i="63"/>
  <c r="K72" i="63"/>
  <c r="J72" i="63"/>
  <c r="I72" i="63"/>
  <c r="G72" i="63"/>
  <c r="S65" i="63"/>
  <c r="R65" i="63"/>
  <c r="Q65" i="63"/>
  <c r="P65" i="63"/>
  <c r="O65" i="63"/>
  <c r="N65" i="63"/>
  <c r="M65" i="63"/>
  <c r="L65" i="63"/>
  <c r="K65" i="63"/>
  <c r="J65" i="63"/>
  <c r="I65" i="63"/>
  <c r="G65" i="63"/>
  <c r="F65" i="63"/>
  <c r="H64" i="63"/>
  <c r="E64" i="63" s="1"/>
  <c r="H63" i="63"/>
  <c r="E63" i="63" s="1"/>
  <c r="T57" i="63"/>
  <c r="S57" i="63"/>
  <c r="Q57" i="63"/>
  <c r="P57" i="63"/>
  <c r="O57" i="63"/>
  <c r="N57" i="63"/>
  <c r="M57" i="63"/>
  <c r="L57" i="63"/>
  <c r="K57" i="63"/>
  <c r="J57" i="63"/>
  <c r="I57" i="63"/>
  <c r="G57" i="63"/>
  <c r="F57" i="63"/>
  <c r="T43" i="63"/>
  <c r="S43" i="63"/>
  <c r="Q43" i="63"/>
  <c r="P43" i="63"/>
  <c r="O43" i="63"/>
  <c r="N43" i="63"/>
  <c r="M43" i="63"/>
  <c r="L43" i="63"/>
  <c r="K43" i="63"/>
  <c r="J43" i="63"/>
  <c r="I43" i="63"/>
  <c r="G43" i="63"/>
  <c r="F43" i="63"/>
  <c r="T39" i="63"/>
  <c r="S39" i="63"/>
  <c r="Q39" i="63"/>
  <c r="P39" i="63"/>
  <c r="O39" i="63"/>
  <c r="N39" i="63"/>
  <c r="M39" i="63"/>
  <c r="L39" i="63"/>
  <c r="K39" i="63"/>
  <c r="J39" i="63"/>
  <c r="I39" i="63"/>
  <c r="G39" i="63"/>
  <c r="F39" i="63"/>
  <c r="T34" i="63"/>
  <c r="S34" i="63"/>
  <c r="Q34" i="63"/>
  <c r="P34" i="63"/>
  <c r="O34" i="63"/>
  <c r="N34" i="63"/>
  <c r="M34" i="63"/>
  <c r="L34" i="63"/>
  <c r="K34" i="63"/>
  <c r="J34" i="63"/>
  <c r="I34" i="63"/>
  <c r="G34" i="63"/>
  <c r="F34" i="63"/>
  <c r="S29" i="63"/>
  <c r="Q29" i="63"/>
  <c r="P29" i="63"/>
  <c r="O29" i="63"/>
  <c r="N29" i="63"/>
  <c r="M29" i="63"/>
  <c r="L29" i="63"/>
  <c r="K29" i="63"/>
  <c r="J29" i="63"/>
  <c r="I29" i="63"/>
  <c r="G29" i="63"/>
  <c r="F29" i="63"/>
  <c r="T24" i="63"/>
  <c r="S24" i="63"/>
  <c r="Q24" i="63"/>
  <c r="P24" i="63"/>
  <c r="O24" i="63"/>
  <c r="N24" i="63"/>
  <c r="M24" i="63"/>
  <c r="L24" i="63"/>
  <c r="K24" i="63"/>
  <c r="J24" i="63"/>
  <c r="I24" i="63"/>
  <c r="G24" i="63"/>
  <c r="T20" i="63"/>
  <c r="S20" i="63"/>
  <c r="Q20" i="63"/>
  <c r="P20" i="63"/>
  <c r="O20" i="63"/>
  <c r="N20" i="63"/>
  <c r="M20" i="63"/>
  <c r="L20" i="63"/>
  <c r="K20" i="63"/>
  <c r="J20" i="63"/>
  <c r="I20" i="63"/>
  <c r="G20" i="63"/>
  <c r="T17" i="63"/>
  <c r="S17" i="63"/>
  <c r="R17" i="63"/>
  <c r="Q17" i="63"/>
  <c r="P17" i="63"/>
  <c r="O17" i="63"/>
  <c r="N17" i="63"/>
  <c r="M17" i="63"/>
  <c r="L17" i="63"/>
  <c r="K17" i="63"/>
  <c r="J17" i="63"/>
  <c r="I17" i="63"/>
  <c r="G17" i="63"/>
  <c r="F17" i="63"/>
  <c r="T14" i="63"/>
  <c r="S14" i="63"/>
  <c r="Q14" i="63"/>
  <c r="P14" i="63"/>
  <c r="O14" i="63"/>
  <c r="N14" i="63"/>
  <c r="M14" i="63"/>
  <c r="L14" i="63"/>
  <c r="K14" i="63"/>
  <c r="J14" i="63"/>
  <c r="I14" i="63"/>
  <c r="G14" i="63"/>
  <c r="H154" i="63"/>
  <c r="R147" i="63" l="1"/>
  <c r="H29" i="63"/>
  <c r="E29" i="63" s="1"/>
  <c r="H150" i="63"/>
  <c r="H153" i="63"/>
  <c r="H39" i="63"/>
  <c r="E39" i="63" s="1"/>
  <c r="H119" i="63"/>
  <c r="E119" i="63" s="1"/>
  <c r="Q147" i="63"/>
  <c r="L162" i="63" s="1"/>
  <c r="H20" i="63"/>
  <c r="H43" i="63"/>
  <c r="E43" i="63" s="1"/>
  <c r="H152" i="63"/>
  <c r="H96" i="63"/>
  <c r="E96" i="63" s="1"/>
  <c r="H114" i="63"/>
  <c r="E114" i="63" s="1"/>
  <c r="H65" i="63"/>
  <c r="E65" i="63" s="1"/>
  <c r="S147" i="63"/>
  <c r="H24" i="63"/>
  <c r="E24" i="63" s="1"/>
  <c r="H57" i="63"/>
  <c r="E57" i="63" s="1"/>
  <c r="H104" i="63"/>
  <c r="E104" i="63" s="1"/>
  <c r="I147" i="63"/>
  <c r="K147" i="63"/>
  <c r="M147" i="63"/>
  <c r="O147" i="63"/>
  <c r="T147" i="63"/>
  <c r="F147" i="63"/>
  <c r="G147" i="63"/>
  <c r="J147" i="63"/>
  <c r="L147" i="63"/>
  <c r="N147" i="63"/>
  <c r="E20" i="63"/>
  <c r="H14" i="63"/>
  <c r="E14" i="63" s="1"/>
  <c r="P147" i="63"/>
  <c r="H17" i="63"/>
  <c r="E17" i="63" s="1"/>
  <c r="E153" i="63"/>
  <c r="H34" i="63"/>
  <c r="E34" i="63" s="1"/>
  <c r="E152" i="63"/>
  <c r="H72" i="63"/>
  <c r="E72" i="63" s="1"/>
  <c r="E147" i="63" l="1"/>
  <c r="H147" i="63"/>
  <c r="C10" i="21" l="1"/>
  <c r="D11" i="30" l="1"/>
  <c r="E11" i="30"/>
  <c r="F11" i="30"/>
  <c r="G11" i="30"/>
  <c r="H11" i="30"/>
  <c r="C9" i="30"/>
  <c r="C10" i="30"/>
  <c r="C8" i="30"/>
  <c r="C11" i="30" s="1"/>
  <c r="C14" i="21"/>
  <c r="C8" i="21"/>
  <c r="C9" i="21"/>
  <c r="C12" i="21"/>
  <c r="C13" i="21"/>
  <c r="D15" i="21"/>
  <c r="E15" i="21"/>
  <c r="F15" i="21"/>
  <c r="G15" i="21"/>
  <c r="H15" i="21"/>
  <c r="I15" i="21"/>
  <c r="J15" i="21"/>
  <c r="C15" i="21"/>
</calcChain>
</file>

<file path=xl/sharedStrings.xml><?xml version="1.0" encoding="utf-8"?>
<sst xmlns="http://schemas.openxmlformats.org/spreadsheetml/2006/main" count="491" uniqueCount="209">
  <si>
    <t>в т.ч. по субъектам естественной монополии, 
включенным в Реестр ЕМ</t>
  </si>
  <si>
    <t>Таблица ввода по субъекту рынка</t>
  </si>
  <si>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</si>
  <si>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на товарных рынках</t>
  </si>
  <si>
    <t>на рынке финансовых услуг</t>
  </si>
  <si>
    <t>по статье 10</t>
  </si>
  <si>
    <t>по статье 11</t>
  </si>
  <si>
    <t xml:space="preserve"> </t>
  </si>
  <si>
    <t>А</t>
  </si>
  <si>
    <t>Всего</t>
  </si>
  <si>
    <t>Б</t>
  </si>
  <si>
    <t>Закон</t>
  </si>
  <si>
    <t>Ст. 19.31  КоАП Нарушение сроков хранения рекламных материалов</t>
  </si>
  <si>
    <t>часть 2 ст.14.9 КоАП  Ограничение
 конкуренции органами власти, органами местного самоуправления</t>
  </si>
  <si>
    <t xml:space="preserve"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</si>
  <si>
    <t xml:space="preserve">Сумма, 
тыс. руб </t>
  </si>
  <si>
    <t>Выдано постановлений о наложении 
штрафа</t>
  </si>
  <si>
    <t>Кол-
во</t>
  </si>
  <si>
    <t>Выдан- ных в преды-дущих пери-одах</t>
  </si>
  <si>
    <t>Исполнено постановлений о наложении 
штрафа</t>
  </si>
  <si>
    <t>Выдан- ных в отчет- ном 
пери-
оде</t>
  </si>
  <si>
    <t>часть 2 ст.14.33 КоАП
Недобросовестная конкуренция</t>
  </si>
  <si>
    <t>часть 2 ст. 19.8.1  КоАП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</si>
  <si>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направленным в предыдущем  периоде</t>
  </si>
  <si>
    <t>направленным в отчетном периоде</t>
  </si>
  <si>
    <t>Таблица 1 к форма № 9</t>
  </si>
  <si>
    <t>Число привлеченных к административной ответственности</t>
  </si>
  <si>
    <t>Выявленные нарушения</t>
  </si>
  <si>
    <t>Воз-буж-дено дел</t>
  </si>
  <si>
    <t>Пере-дано    на   рас- смо- тре-   ние суда</t>
  </si>
  <si>
    <t>Пре-  кра-щено дел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</si>
  <si>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</si>
  <si>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</si>
  <si>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</si>
  <si>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Органы власти</t>
  </si>
  <si>
    <t>Субъект рынка</t>
  </si>
  <si>
    <t>Рынок</t>
  </si>
  <si>
    <t>Г</t>
  </si>
  <si>
    <t>Ст.9.16 КоАП Нарушение законодательства об энергосбережении и о повышении энергетической эффективности</t>
  </si>
  <si>
    <t>Примечание</t>
  </si>
  <si>
    <t>Х</t>
  </si>
  <si>
    <r>
      <t>ст. 19.8 части 3, 4</t>
    </r>
    <r>
      <rPr>
        <sz val="8"/>
        <color indexed="8"/>
        <rFont val="Times New Roman"/>
        <family val="1"/>
        <charset val="204"/>
      </rPr>
      <t xml:space="preserve"> - за непредставление ходатайств и уведомлений, а также нарушение порядка и сроков их подачи</t>
    </r>
  </si>
  <si>
    <r>
      <t>ст. 19.8 часть 6</t>
    </r>
    <r>
      <rPr>
        <sz val="8"/>
        <color indexed="8"/>
        <rFont val="Times New Roman"/>
        <family val="1"/>
        <charset val="204"/>
      </rPr>
      <t xml:space="preserve"> - за непредставление сведений (информации), предусмотренных законодательством о рекламе, и представление таких сведений (информации) в неполном объеме или в искаженном виде либо представление недостоверных сведений (информации)</t>
    </r>
  </si>
  <si>
    <t xml:space="preserve">Ст.14.9 КоАП часть 1  </t>
  </si>
  <si>
    <t>Ст.14.9 КоАП часть 2</t>
  </si>
  <si>
    <t>Ст. 14.40 КоАП Нарушение при осуществлении хозяйствующими субъектами торговой деятельности антимонопольных правил</t>
  </si>
  <si>
    <t>по торговле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</si>
  <si>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</si>
  <si>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</si>
  <si>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Постано-вления о наложении штрафа в стадии исполне-ния</t>
  </si>
  <si>
    <t>Не испол- нено постано-влений о наложении штрафа</t>
  </si>
  <si>
    <t>Обжаловано в суд или выше-стоящему долж-ностному лицу постанов-лений,  выдан-ных в отчетном периоде</t>
  </si>
  <si>
    <t>Отмене- но постано- влений полно- стью</t>
  </si>
  <si>
    <t xml:space="preserve">Сумма штрафа подлежа- щего к взысканию,  тыс. руб </t>
  </si>
  <si>
    <t xml:space="preserve">Сумма уплачен-ного штрафа, тыс. руб </t>
  </si>
  <si>
    <t xml:space="preserve">Граж-дан, чел </t>
  </si>
  <si>
    <t xml:space="preserve">Долж-ност- ных лиц, чел </t>
  </si>
  <si>
    <t>Юри- дичес- ких лиц, един</t>
  </si>
  <si>
    <t>ст.7.29 КоАП Несоблюдение ограничений при размещении заказов …</t>
  </si>
  <si>
    <t>ст.7.30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</si>
  <si>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</si>
  <si>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Ст.7.31.1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</si>
  <si>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</si>
  <si>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</si>
  <si>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</si>
  <si>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Ст.14.8 КоАП  Нарушение
иных прав потребителей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</si>
  <si>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</si>
  <si>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</si>
  <si>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</si>
  <si>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</t>
  </si>
  <si>
    <t>Ст.14.32 КоАП часть 1</t>
  </si>
  <si>
    <t>Ст.14.32 КоАП часть 2</t>
  </si>
  <si>
    <t>Ст.14.32 КоАП часть 3</t>
  </si>
  <si>
    <t>Ст.14.33 КоАП Недобросовестная конкуренция</t>
  </si>
  <si>
    <t>Ст.19.4.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</si>
  <si>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размещению заказа</t>
  </si>
  <si>
    <t>по рекламе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</si>
  <si>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</si>
  <si>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ст.19.5 часть 2.1</t>
  </si>
  <si>
    <t>ст.19.5 часть 2.2</t>
  </si>
  <si>
    <t>ст.19.5 часть 2.3</t>
  </si>
  <si>
    <t>ст.19.5 часть 2.4</t>
  </si>
  <si>
    <t>ст.19.5 часть 2.5</t>
  </si>
  <si>
    <t>ст.19.5 часть 2.6</t>
  </si>
  <si>
    <t>ст.19.5 часть 7</t>
  </si>
  <si>
    <t>Ст.19.7 КоАП Непредставление
сведений (информации)</t>
  </si>
  <si>
    <t>Ст.19.7.2 КоАП Непредставление сведений…в сфере размещения заказов</t>
  </si>
  <si>
    <t>Ст.19.7.4. КоАП Непредставление сведений либо несвоевременное представление сведений о заключении госуд. или муницип. контракта.</t>
  </si>
  <si>
    <t xml:space="preserve">ст.19.8 КоАП Непредставление ходатайств, уведомлений (заявлений), сведений (информации) в антимонопольный орган или в орган регулирования естественных монополий </t>
  </si>
  <si>
    <t>Ст.19.8.1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</si>
  <si>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из общего количества: по нарушениям АМЗ со стороны органов власти (должностных лиц)</t>
  </si>
  <si>
    <t>ст.20.25  (часть1) КоАП Неуплата административного штрафа</t>
  </si>
  <si>
    <t>Форма № 9</t>
  </si>
  <si>
    <t>Ст.14.38 КоАП Размещение рекламы на дорожных знаках и транспортных средствах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</si>
  <si>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</si>
  <si>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</si>
  <si>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</si>
  <si>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</si>
  <si>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</si>
  <si>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</si>
  <si>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</si>
  <si>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</si>
  <si>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</si>
  <si>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</si>
  <si>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</si>
  <si>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</si>
  <si>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</si>
  <si>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</si>
  <si>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</si>
  <si>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</si>
  <si>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</si>
  <si>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Форма № 9а</t>
  </si>
  <si>
    <t>Отчет о реализации статьи 178 Уголовного кодекса Российской Федерации 
за _____(период отчета)______</t>
  </si>
  <si>
    <t>Статья Закона № 135-ФЗ</t>
  </si>
  <si>
    <t xml:space="preserve">Количество решений о передаче в правоохранительные </t>
  </si>
  <si>
    <t>Возбуждено уголовных дел в отчетном периоде</t>
  </si>
  <si>
    <t>Отказано в возбуждении уголовного дела  в отчетном периоде</t>
  </si>
  <si>
    <t>Количество решений из числа переданных в правоохранительные органы</t>
  </si>
  <si>
    <t>органы материалов для решения вопроса о возбуждении уголовного дела в соответствии со ст. 178 УК РФ 
в отчетном периоде 
1=3+5+6</t>
  </si>
  <si>
    <t>по материалам, переданным в предыдущем периоде</t>
  </si>
  <si>
    <t>по материалам, переданным в отчетном периоде</t>
  </si>
  <si>
    <t>в отчетном периоде,  находящихся на стадии  рассмотрения</t>
  </si>
  <si>
    <t>по статье 16</t>
  </si>
  <si>
    <t>прочие субъекты</t>
  </si>
  <si>
    <t>по субъектам естественной монополии, включенным в Реестр ЕМ</t>
  </si>
  <si>
    <r>
      <t xml:space="preserve">География: </t>
    </r>
    <r>
      <rPr>
        <u/>
        <sz val="10"/>
        <rFont val="Arial"/>
        <family val="2"/>
        <charset val="204"/>
      </rPr>
      <t>территориальный орган, структурное подразделение ФАС России</t>
    </r>
  </si>
  <si>
    <t>Количество</t>
  </si>
  <si>
    <t>1.</t>
  </si>
  <si>
    <t>2.</t>
  </si>
  <si>
    <t>3.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</si>
  <si>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</si>
  <si>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</si>
  <si>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в т.ч. по картелям</t>
  </si>
  <si>
    <r>
      <t>ст. 19.8 часть 5</t>
    </r>
    <r>
      <rPr>
        <sz val="8"/>
        <color indexed="8"/>
        <rFont val="Times New Roman"/>
        <family val="1"/>
        <charset val="204"/>
      </rPr>
      <t xml:space="preserve"> -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  </r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</si>
  <si>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</si>
  <si>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</si>
  <si>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4"/>
        <color indexed="8"/>
        <rFont val="Times New Roman"/>
        <family val="1"/>
        <charset val="204"/>
      </rPr>
      <t>Итого</t>
    </r>
    <r>
      <rPr>
        <b/>
        <sz val="10"/>
        <color indexed="8"/>
        <rFont val="Times New Roman"/>
        <family val="1"/>
        <charset val="204"/>
      </rPr>
      <t xml:space="preserve"> (без учета ст. 20.25 (часть 1) КоАП)</t>
    </r>
  </si>
  <si>
    <r>
      <t xml:space="preserve">Таблица ввода по органу власти   </t>
    </r>
    <r>
      <rPr>
        <b/>
        <sz val="10"/>
        <color indexed="60"/>
        <rFont val="Arial"/>
        <family val="2"/>
        <charset val="204"/>
      </rPr>
      <t>(Внимание! Таблица не является расчетной, заполняется ответственным исполнителем вручную)</t>
    </r>
  </si>
  <si>
    <t>часть 2 ст. 14.31.2. КоАП Манипулирование ценами на оптовом и (или) розничных рынках электрической энергии (мощности)</t>
  </si>
  <si>
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_________________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</si>
  <si>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</si>
  <si>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</si>
  <si>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</si>
  <si>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</si>
  <si>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</si>
  <si>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</si>
  <si>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</si>
  <si>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r>
      <t xml:space="preserve">из общего количества: по нарушениям </t>
    </r>
    <r>
      <rPr>
        <b/>
        <sz val="10"/>
        <rFont val="Arial"/>
        <family val="2"/>
        <charset val="204"/>
      </rPr>
      <t>АМЗ</t>
    </r>
    <r>
      <rPr>
        <b/>
        <sz val="9"/>
        <rFont val="Arial"/>
        <family val="2"/>
        <charset val="204"/>
      </rPr>
      <t xml:space="preserve"> со стороны органов власти (должностных лиц)</t>
    </r>
  </si>
  <si>
    <t>Таблица 2 к форма № 9</t>
  </si>
  <si>
    <t>Отчет о  применении мер административной ответственности за нарушение антимонопольного законодательства, 
законодательства о рекламе, законодательства о размещении заказов, законодательства об иностранных инвестициях, Закона о торговле 
за _____(период отчета)______</t>
  </si>
  <si>
    <t>на рынке финансовых 
услуг</t>
  </si>
  <si>
    <t>об иностранных 
инвестициях</t>
  </si>
  <si>
    <t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арбитражный суд
за _____(период отчета)______</t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</si>
  <si>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</si>
  <si>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</si>
  <si>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</si>
  <si>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</si>
  <si>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</si>
  <si>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t>часть 2 ст.14.31 КоАП Злоупотребление доминирующим положением</t>
  </si>
  <si>
    <t>ст.19.5 часть 2.7</t>
  </si>
  <si>
    <r>
      <t xml:space="preserve">Таблица ввода по частям 1 и 2 статьи 14.31 КоАП   </t>
    </r>
    <r>
      <rPr>
        <b/>
        <sz val="10"/>
        <color indexed="60"/>
        <rFont val="Arial"/>
        <family val="2"/>
        <charset val="204"/>
      </rPr>
      <t>(Внимание! Таблица не является расчетной, заполняется ответственным исполнителем вручную)</t>
    </r>
  </si>
  <si>
    <t>новая таблица сбора для части 1 и части 2 статьи 14.31 КоАП</t>
  </si>
  <si>
    <t>из общего количествава по статье 14.31:</t>
  </si>
  <si>
    <t xml:space="preserve">   часть 1</t>
  </si>
  <si>
    <t xml:space="preserve">   часть 2</t>
  </si>
  <si>
    <r>
      <t xml:space="preserve">Таблица ввода по применению статьи 19.8.1 КоАП в части нарушений установленных стандартов раскрытия информации    </t>
    </r>
    <r>
      <rPr>
        <b/>
        <sz val="10"/>
        <color indexed="60"/>
        <rFont val="Arial"/>
        <family val="2"/>
        <charset val="204"/>
      </rPr>
      <t>(Внимание! Таблица не является расчетной, заполняется ответственным исполнителем вручную)</t>
    </r>
  </si>
  <si>
    <t>из общего количества по статье 19.8.1 КоАП:</t>
  </si>
  <si>
    <t>новая таблица сбора для строки "из общего количества: за нарушение установленных стандартов раскрытия информации"</t>
  </si>
  <si>
    <t>за нарушение установленных стандартов раскрытия информации о регулируемой деятельности субъектов ЕМ и (или) организаций коммунального комплекса</t>
  </si>
  <si>
    <t>части 2.1, 2.2, 2.3, 2.6, 2.7 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</si>
  <si>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 xml:space="preserve">По статье 14.3 КоАП РФ одно постановление обжаловано вышестоящему должностному лицу ФАС России и отменено частично, но размер штрафа не снижен. Данное постановление отражено в графах 7 и 10 формы  </t>
  </si>
  <si>
    <t>По статье 14.3 КоАП РФ по 2 постановления выданы 2-м юридическим лицам и 2-м должностным лицам, 3 постановления выданы 1-му юридическому лицу</t>
  </si>
  <si>
    <t>По статье 14.9 два должностных лица привлекались к административной ответственности дважды</t>
  </si>
  <si>
    <t>По статье 7.30 КоАП РФ 4 постановления снижены судом частично на сумму общую сумму 91,666 тыс. рублей. Сведения отражены в графе 12</t>
  </si>
  <si>
    <t xml:space="preserve">По статье 7.29 КоАП РФ  1 постановление отменено судом за отсутствием состава на сумму 30 тыс.рублей.  Сведения отражены в графах 9, 10, 11  </t>
  </si>
  <si>
    <t xml:space="preserve">По статье 7.30 КоАП РФ 75 постановлений отменены судом по малозначительности, размер штрафа снижен до нуля. Сведения отражены в графах 7, 10. Сниженный размер штрафа на сумму 1176, 0 тыс. рублей отражен в графе 12 </t>
  </si>
  <si>
    <t>По статье 7.30 КоАП РФ из числа привлеченных к административной ответственности лиц одно лицо привлекалось 5 раз и 5 лиц по 2 раза</t>
  </si>
  <si>
    <t xml:space="preserve">По статье 7.32 КоАП РФ 4 постановления отменены судом по малозначительности, размер штрафа снижен до нуля. Сведения отражены в графе 7, 10. Сниженный размер штрафа на сумму 100 тыс. рублей отражен в графе 12 </t>
  </si>
  <si>
    <t>По статье 7.32 КоАП РФ из числа привлеченных к административной ответственности лиц 2 должностных лица привлекались дважды</t>
  </si>
  <si>
    <t xml:space="preserve">По статье 7.32 КоАП РФ  3 постановления отменены судом за отсутствием состава на сумму 60 тыс. рублей.  Сведения отражены в графе 9, 10, 11 </t>
  </si>
  <si>
    <t>По статье 14.9 КоАП РФ 2 постановления отменены судом по малозначительности на общую сумму 30 тыс. рублей, которые учтены в графах 7, 10 формы, 14 постановлений отменены судом по составу на общую сумму 210 тыс. рублей</t>
  </si>
  <si>
    <t>По статье 14.9 КоАП учтена сумма частично оплаченного штрафа по двум постановлениям в размере 10 тыс. рублей, данные отражены в графе 13, задолженность составляет 20 тыс. рублей</t>
  </si>
  <si>
    <t xml:space="preserve">По статье 14.38 КоАП РФ 15 дел возбуждено по материалам, поступившим из правоохранительных органов </t>
  </si>
  <si>
    <t>По статье 14.31 КоАП РФ сумма уплаченного штрафа, указанная в форме, превышает на 258, 5 тыс. рублей данные казначейства, поскольку в 2012 году были возращены деньги по решениям суда, отменяющим 2 постановления о наложении штрафа, исполненные в 2011 году</t>
  </si>
  <si>
    <t>По статье 14.3 КоАП РФ в графе 13 формы учтена сумма частично оплаченного штрафа по 4-м постановлениям в размере 21,536 тыс. рублей, выданным в отчетном периоде. Задолженность составляет 1278, 0 тыс. рублей</t>
  </si>
  <si>
    <t xml:space="preserve">По статье 7.29 КоАП РФ  из органов Прокуратуры поступило на рассмотрение 21 постановление, по которым принято 18 постановлений о наложении штрафов, 3 - прекращены по малозначительности  </t>
  </si>
  <si>
    <t xml:space="preserve">По статье 7.30 КоАП РФ  из органов Прокуратуры поступило на рассмотрение 26 постановлений, по которым принято 16 постановлений о наложении штрафов, 3 - прекращены по малозначительности;  7 - за истечением срока давности  </t>
  </si>
  <si>
    <t xml:space="preserve">По статье 7.31 КоАП РФ  из органов Прокуратуры поступило на рассмотрение 3 постановления, по которым принято 2 постановления о наложении штрафов, 1 - прекращено по малозначительности  </t>
  </si>
  <si>
    <t xml:space="preserve">По статье 7.32 КоАП РФ  из органов Прокуратуры поступило на рассмотрение 44 постановления, по которым принято 35 постановлений о наложении штрафов, 6 - прекращены по малозначительности;  3 - за отсутствием состава  </t>
  </si>
  <si>
    <t>По  части 2.2 статьи 19.5 КоАП РФ штраф взыскан приставами частично из 300 тыс. рублей - 122 тыс. рублей (задолженность 178 тыс. рублей)</t>
  </si>
  <si>
    <t>По статье 14.9 КоАП РФ сумма уплаченного штрафа, указанная в форме, превышает на 15 тыс. рублей данные казначейства, поскольку в 2012 году были возращены деньги по решению суда, отменяющему 1 постановление о наложении штрафа, исполненное в 2011 году</t>
  </si>
  <si>
    <t xml:space="preserve">По статье 14.3 КоАП РФ сумма уплаченного штрафа, указанная в форме, превышает на 4000 рублей данные казначейства, поскольку в 2012 году были возращены деньги лицу, который дважды оплатил штраф по одному постановлению  в 2011 году </t>
  </si>
  <si>
    <t>По статье 14.31 КоАП РФ всего два постановления в отношении ю/л на сумму 750 тыс. рублей (100 тыс. рублей в отношении е/м) отменены судом по малозначительности, отражены в 7,10 графах. Два постановления по ст. 14.31 КоАП РФ отменены в части: снижен размер штрафа на 87,5 тыс. рублей, т.е. с 650 тыс. рублей до 562,5 тыс.рублей (общая сумма снижения 175 тыс. рублей)</t>
  </si>
  <si>
    <t xml:space="preserve">По статье 7.30 КоАП РФ 3 постановления отменены судом на сумму 103 тыс. рублей (одно по истечению срока давности, 2 - за отсутствием состава), сведения по ним отражены в графах  9, 10, 11 </t>
  </si>
  <si>
    <t xml:space="preserve">По статье 7.30 КоАП РФ сведения, указанные  в графе 5, не совпадают с поставленными на учет в бухгалтерию по  выданным постановлениям о наложении штрафов на сумму 253,342 тыс. рублей, т.к. по 8 делам , обжалованным в районные суды, материалы направлены на новое рассмотрение </t>
  </si>
  <si>
    <t xml:space="preserve">По статье 7.31 КоАП РФ  1 постановление отменено судом за отсутствием состава на сумму 50 тыс. рублей.  Сведения отражены в графе 9, 10, 11  </t>
  </si>
  <si>
    <t xml:space="preserve">По статье 14.3 КоАП РФ по 6 постановлениям размер штрафа судом снижен до нуля, сведения по нимотражены в графах 7 и 10, сниженный размер штрафа на сумму 521000 руб в графе 12 </t>
  </si>
  <si>
    <t>По статье 14.31 КоАП РФ по е/м в отношении одного ю/л вынесено 3 постановления, 3-х ю/л - 2 постановления. В графе 16 по е/м учтено ю/л, которое привлекалось к ответственности всего в отчетном периоде 4 раза (1 раз как е/м и 3 раза как прочий субъект), соответсвенно в графе 16 по прочим субъектам не учтено.</t>
  </si>
  <si>
    <t xml:space="preserve">По статье 14.31 КоАП РФ по е/м 2 должностных лица привлекались к ответственности дважды. В графе 16 по е/м учтено д/л, которое привлекалось к ответственности всего в отчетном периоде 2 раза (1 раз как е/м и 1 раза как прочий субъект), соответсвенно в графе 16 по прочим субъектам не учтено. </t>
  </si>
  <si>
    <t xml:space="preserve">По статье 14.31 КоАП РФ по "прочим субъектам" одно юридическое лицо привлекалось к ответственности 22 раза, при этом в отношении него 1 постановление отменено судом на сумму 650 тыс. рублей по малозначительности и 2 - по составу, другое  лицо привлекалось к ответсвенности дважды. </t>
  </si>
  <si>
    <t xml:space="preserve">По статье 14.31 КоАП РФ по "прочим субъектам" 7 должностных лиц привлекались к ответственности дважды. В отношении одного должностного лица было вынесено 3 постановления, которые были отменены судом по составу, остальные отмененые судом по составу постановления были вынесены в отношении лиц, которые неоднократно привлекались к ответственности </t>
  </si>
  <si>
    <t>По статье 14.31 КоАП РФ всего 8 постановлений отменены по составу на общую сумму 1040 тыс. рублей</t>
  </si>
  <si>
    <t>По статье 14.31 КоАП РФ штраф оплачен  частично из 100 тыс. рублей - 33,333 тыс. рублей; за предыдущий отчетный период оплачен  штраф  в размере 33,367 тыс. рублей, оставшаяся часть была оплачена в 2011 году</t>
  </si>
  <si>
    <t>По статье 14.31  КоАП РФ из суммы штрафа, подлежащего к взысканию, исключена сумма по постановлению в отношении должностного лица в связи с его смертью</t>
  </si>
  <si>
    <t>По части 3 статьи 14.32 КоАП РФ отменено 3 постановления ввиду отсутствия состава правонарушения на сумму 60,0 тыс. рублей</t>
  </si>
  <si>
    <t>По статье 14.32 КоАП учтена сумма частично оплаченного штрафа по одному постановлению в размере 16,6 тыс. рублей (графа 13), задолженность составляет 3, 4 тыс. рублей</t>
  </si>
  <si>
    <t>По статье 14.33 КоАП РФ 1 постановление отменено судом по малозначительности на сумму 100 тыс. рублей, которое учтено в графах 7, 10</t>
  </si>
  <si>
    <t>По части 5 статьи 19.8 КоАП РФ в графе 13 учтено 1 постановление о наложении штрафа от 15.12.2010 на сумму 300 тыс. рублей, которое  исполнено частично: в размере 24,836 тыс. рублей, сумма оставшейся задолженности - 27,52 тыс. рублей</t>
  </si>
  <si>
    <t>По статье 14.33 КоАП РФ в графе 13 учтено постановление, выданное в предыдущем периоде, которое исполнено частично (8 тыс.рублей) ввиду рассрочки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</si>
</sst>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1010419]General"/>
  </numFmts>
  <fonts count="39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u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0"/>
      <name val="Arial"/>
      <family val="2"/>
      <charset val="204"/>
    </font>
    <font>
      <i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6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7030A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7">
    <xf numFmtId="165" fontId="0" fillId="0" borderId="0">
      <alignment wrapText="1"/>
    </xf>
    <xf numFmtId="165" fontId="25" fillId="0" borderId="0">
      <alignment wrapText="1"/>
    </xf>
    <xf numFmtId="165" fontId="22" fillId="0" borderId="0">
      <alignment wrapText="1"/>
    </xf>
    <xf numFmtId="165" fontId="22" fillId="0" borderId="0">
      <alignment wrapText="1"/>
    </xf>
    <xf numFmtId="165" fontId="36" fillId="0" borderId="0">
      <alignment wrapText="1"/>
    </xf>
    <xf numFmtId="165" fontId="36" fillId="0" borderId="0">
      <alignment wrapText="1"/>
    </xf>
    <xf numFmtId="165" fontId="37" fillId="0" borderId="0"/>
  </cellStyleXfs>
  <cellXfs count="257">
    <xf numFmtId="165" fontId="0" fillId="0" borderId="0" xfId="0">
      <alignment wrapText="1"/>
    </xf>
    <xf numFmtId="165" fontId="1" fillId="0" borderId="0" xfId="0" applyFont="1" applyFill="1" applyBorder="1" applyAlignment="1">
      <alignment vertical="top" wrapText="1"/>
    </xf>
    <xf numFmtId="165" fontId="1" fillId="0" borderId="0" xfId="0" applyFont="1" applyFill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1" fillId="0" borderId="0" xfId="0" applyFont="1" applyFill="1" applyBorder="1" applyAlignment="1">
      <alignment horizontal="left" vertical="top" wrapText="1"/>
    </xf>
    <xf numFmtId="165" fontId="5" fillId="0" borderId="0" xfId="0" applyFont="1" applyAlignment="1">
      <alignment horizontal="left" wrapText="1"/>
    </xf>
    <xf numFmtId="165" fontId="0" fillId="0" borderId="0" xfId="0" applyAlignment="1">
      <alignment horizontal="left" wrapText="1"/>
    </xf>
    <xf numFmtId="165" fontId="0" fillId="0" borderId="2" xfId="0" applyBorder="1">
      <alignment wrapText="1"/>
    </xf>
    <xf numFmtId="165" fontId="3" fillId="0" borderId="0" xfId="0" applyFont="1" applyFill="1" applyBorder="1" applyAlignment="1">
      <alignment vertical="top" wrapText="1"/>
    </xf>
    <xf numFmtId="165" fontId="3" fillId="0" borderId="1" xfId="0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165" fontId="14" fillId="0" borderId="2" xfId="0" applyFont="1" applyFill="1" applyBorder="1" applyAlignment="1" applyProtection="1">
      <alignment vertical="center" wrapText="1"/>
    </xf>
    <xf numFmtId="165" fontId="0" fillId="0" borderId="0" xfId="0" applyBorder="1" applyAlignment="1">
      <alignment wrapText="1"/>
    </xf>
    <xf numFmtId="165" fontId="5" fillId="0" borderId="0" xfId="0" applyFont="1" applyBorder="1" applyAlignment="1">
      <alignment horizontal="center" wrapText="1"/>
    </xf>
    <xf numFmtId="165" fontId="1" fillId="0" borderId="0" xfId="0" applyFont="1" applyFill="1" applyAlignment="1">
      <alignment horizontal="left" vertical="top" wrapText="1"/>
    </xf>
    <xf numFmtId="165" fontId="11" fillId="0" borderId="1" xfId="0" applyFont="1" applyFill="1" applyBorder="1" applyAlignment="1">
      <alignment horizontal="right" vertical="center" wrapText="1"/>
    </xf>
    <xf numFmtId="165" fontId="24" fillId="0" borderId="1" xfId="0" applyFont="1" applyFill="1" applyBorder="1" applyAlignment="1">
      <alignment horizontal="right" vertical="center" wrapText="1"/>
    </xf>
    <xf numFmtId="165" fontId="11" fillId="0" borderId="10" xfId="0" applyFont="1" applyFill="1" applyBorder="1" applyAlignment="1">
      <alignment horizontal="right" vertical="center" wrapText="1"/>
    </xf>
    <xf numFmtId="165" fontId="14" fillId="0" borderId="2" xfId="0" applyFont="1" applyFill="1" applyBorder="1" applyAlignment="1" applyProtection="1">
      <alignment horizontal="left" vertical="center" wrapText="1"/>
    </xf>
    <xf numFmtId="165" fontId="8" fillId="4" borderId="3" xfId="0" applyFont="1" applyFill="1" applyBorder="1" applyAlignment="1">
      <alignment horizontal="center" vertical="top" wrapText="1"/>
    </xf>
    <xf numFmtId="165" fontId="3" fillId="4" borderId="10" xfId="0" applyFont="1" applyFill="1" applyBorder="1" applyAlignment="1">
      <alignment horizontal="center" vertical="center" wrapText="1"/>
    </xf>
    <xf numFmtId="165" fontId="3" fillId="4" borderId="2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5" fontId="8" fillId="4" borderId="6" xfId="0" applyFont="1" applyFill="1" applyBorder="1" applyAlignment="1">
      <alignment horizontal="center" vertical="top" wrapText="1"/>
    </xf>
    <xf numFmtId="165" fontId="11" fillId="4" borderId="1" xfId="0" applyFont="1" applyFill="1" applyBorder="1" applyAlignment="1">
      <alignment horizontal="center" vertical="top" wrapText="1"/>
    </xf>
    <xf numFmtId="165" fontId="3" fillId="4" borderId="11" xfId="0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 applyProtection="1">
      <alignment horizontal="left" vertical="center" wrapText="1"/>
    </xf>
    <xf numFmtId="165" fontId="8" fillId="4" borderId="10" xfId="0" applyFont="1" applyFill="1" applyBorder="1" applyAlignment="1">
      <alignment horizontal="center" wrapText="1"/>
    </xf>
    <xf numFmtId="165" fontId="19" fillId="4" borderId="2" xfId="0" applyFont="1" applyFill="1" applyBorder="1" applyAlignment="1">
      <alignment vertical="center" wrapText="1"/>
    </xf>
    <xf numFmtId="165" fontId="16" fillId="4" borderId="1" xfId="0" applyFont="1" applyFill="1" applyBorder="1" applyAlignment="1">
      <alignment horizontal="center" vertical="center" wrapText="1"/>
    </xf>
    <xf numFmtId="165" fontId="32" fillId="0" borderId="0" xfId="0" applyFont="1" applyAlignment="1">
      <alignment wrapText="1"/>
    </xf>
    <xf numFmtId="165" fontId="22" fillId="0" borderId="0" xfId="0" applyFont="1" applyBorder="1" applyAlignment="1">
      <alignment wrapText="1"/>
    </xf>
    <xf numFmtId="165" fontId="28" fillId="4" borderId="2" xfId="0" applyFont="1" applyFill="1" applyBorder="1" applyAlignment="1">
      <alignment horizontal="center" vertical="center" wrapText="1"/>
    </xf>
    <xf numFmtId="165" fontId="16" fillId="4" borderId="2" xfId="0" applyFont="1" applyFill="1" applyBorder="1" applyAlignment="1">
      <alignment horizontal="center" wrapText="1"/>
    </xf>
    <xf numFmtId="165" fontId="31" fillId="4" borderId="2" xfId="0" applyFont="1" applyFill="1" applyBorder="1">
      <alignment wrapText="1"/>
    </xf>
    <xf numFmtId="165" fontId="6" fillId="4" borderId="1" xfId="0" applyFont="1" applyFill="1" applyBorder="1" applyAlignment="1" applyProtection="1">
      <alignment horizontal="center" vertical="center" wrapText="1"/>
    </xf>
    <xf numFmtId="165" fontId="1" fillId="0" borderId="0" xfId="0" applyFont="1" applyFill="1" applyBorder="1" applyAlignment="1">
      <alignment vertical="top" wrapText="1"/>
    </xf>
    <xf numFmtId="165" fontId="5" fillId="0" borderId="0" xfId="0" applyFont="1" applyAlignment="1">
      <alignment wrapText="1"/>
    </xf>
    <xf numFmtId="165" fontId="10" fillId="4" borderId="29" xfId="0" applyFont="1" applyFill="1" applyBorder="1" applyAlignment="1">
      <alignment horizontal="left" vertical="center" wrapText="1"/>
    </xf>
    <xf numFmtId="165" fontId="11" fillId="0" borderId="4" xfId="0" applyFont="1" applyFill="1" applyBorder="1" applyAlignment="1" applyProtection="1">
      <alignment horizontal="left" vertical="center" wrapText="1"/>
    </xf>
    <xf numFmtId="165" fontId="11" fillId="0" borderId="40" xfId="0" applyFont="1" applyFill="1" applyBorder="1" applyAlignment="1" applyProtection="1">
      <alignment horizontal="left" vertical="center" wrapText="1"/>
    </xf>
    <xf numFmtId="165" fontId="22" fillId="0" borderId="0" xfId="3">
      <alignment wrapText="1"/>
    </xf>
    <xf numFmtId="165" fontId="1" fillId="0" borderId="0" xfId="3" applyFont="1" applyFill="1" applyBorder="1" applyAlignment="1">
      <alignment vertical="top" wrapText="1"/>
    </xf>
    <xf numFmtId="165" fontId="1" fillId="0" borderId="0" xfId="3" applyFont="1" applyFill="1" applyAlignment="1">
      <alignment vertical="top" wrapText="1"/>
    </xf>
    <xf numFmtId="165" fontId="22" fillId="0" borderId="8" xfId="3" applyFill="1" applyBorder="1">
      <alignment wrapText="1"/>
    </xf>
    <xf numFmtId="165" fontId="22" fillId="4" borderId="9" xfId="3" applyFill="1" applyBorder="1">
      <alignment wrapText="1"/>
    </xf>
    <xf numFmtId="165" fontId="34" fillId="0" borderId="0" xfId="0" applyFont="1" applyAlignment="1">
      <alignment wrapText="1"/>
    </xf>
    <xf numFmtId="165" fontId="16" fillId="0" borderId="1" xfId="0" applyFont="1" applyFill="1" applyBorder="1" applyAlignment="1" applyProtection="1">
      <alignment vertical="center" wrapText="1"/>
    </xf>
    <xf numFmtId="165" fontId="33" fillId="0" borderId="23" xfId="0" applyFont="1" applyBorder="1" applyAlignment="1">
      <alignment wrapText="1"/>
    </xf>
    <xf numFmtId="165" fontId="33" fillId="0" borderId="0" xfId="0" applyFont="1" applyAlignment="1">
      <alignment wrapText="1"/>
    </xf>
    <xf numFmtId="165" fontId="8" fillId="4" borderId="10" xfId="3" applyFont="1" applyFill="1" applyBorder="1" applyAlignment="1">
      <alignment horizontal="center" vertical="center" wrapText="1"/>
    </xf>
    <xf numFmtId="165" fontId="8" fillId="4" borderId="22" xfId="3" applyFont="1" applyFill="1" applyBorder="1" applyAlignment="1">
      <alignment horizontal="center" vertical="center" wrapText="1"/>
    </xf>
    <xf numFmtId="165" fontId="8" fillId="4" borderId="8" xfId="3" applyFont="1" applyFill="1" applyBorder="1" applyAlignment="1">
      <alignment horizontal="center" vertical="top" wrapText="1"/>
    </xf>
    <xf numFmtId="165" fontId="8" fillId="4" borderId="3" xfId="3" applyFont="1" applyFill="1" applyBorder="1" applyAlignment="1">
      <alignment horizontal="center" vertical="top" wrapText="1"/>
    </xf>
    <xf numFmtId="165" fontId="8" fillId="4" borderId="1" xfId="3" applyFont="1" applyFill="1" applyBorder="1" applyAlignment="1">
      <alignment horizontal="center" vertical="top" wrapText="1"/>
    </xf>
    <xf numFmtId="165" fontId="3" fillId="0" borderId="0" xfId="3" applyFont="1" applyFill="1" applyBorder="1" applyAlignment="1">
      <alignment vertical="top" wrapText="1"/>
    </xf>
    <xf numFmtId="165" fontId="22" fillId="0" borderId="0" xfId="3" applyFill="1" applyBorder="1">
      <alignment wrapText="1"/>
    </xf>
    <xf numFmtId="165" fontId="22" fillId="0" borderId="0" xfId="3" applyFill="1">
      <alignment wrapText="1"/>
    </xf>
    <xf numFmtId="165" fontId="18" fillId="0" borderId="0" xfId="0" applyFont="1" applyAlignment="1">
      <alignment horizontal="center" vertical="center" wrapText="1"/>
    </xf>
    <xf numFmtId="165" fontId="5" fillId="0" borderId="0" xfId="3" applyFont="1" applyBorder="1" applyAlignment="1">
      <alignment horizontal="center" wrapText="1"/>
    </xf>
    <xf numFmtId="165" fontId="22" fillId="0" borderId="0" xfId="3" applyAlignment="1">
      <alignment wrapText="1"/>
    </xf>
    <xf numFmtId="165" fontId="8" fillId="4" borderId="24" xfId="3" applyFont="1" applyFill="1" applyBorder="1" applyAlignment="1">
      <alignment horizontal="center" vertical="top" wrapText="1"/>
    </xf>
    <xf numFmtId="165" fontId="4" fillId="0" borderId="0" xfId="3" applyFont="1" applyFill="1" applyBorder="1" applyAlignment="1">
      <alignment horizontal="center" vertical="center" wrapText="1"/>
    </xf>
    <xf numFmtId="165" fontId="4" fillId="0" borderId="5" xfId="3" applyFont="1" applyFill="1" applyBorder="1" applyAlignment="1">
      <alignment horizontal="center" vertical="center" wrapText="1"/>
    </xf>
    <xf numFmtId="165" fontId="17" fillId="4" borderId="2" xfId="3" applyFont="1" applyFill="1" applyBorder="1" applyAlignment="1">
      <alignment horizontal="center" wrapText="1"/>
    </xf>
    <xf numFmtId="165" fontId="11" fillId="4" borderId="6" xfId="3" applyFont="1" applyFill="1" applyBorder="1" applyAlignment="1">
      <alignment horizontal="center" vertical="top" wrapText="1"/>
    </xf>
    <xf numFmtId="165" fontId="11" fillId="4" borderId="1" xfId="3" applyFont="1" applyFill="1" applyBorder="1" applyAlignment="1">
      <alignment horizontal="center" vertical="top" wrapText="1"/>
    </xf>
    <xf numFmtId="165" fontId="17" fillId="0" borderId="0" xfId="3" applyFont="1" applyAlignment="1">
      <alignment horizontal="center" wrapText="1"/>
    </xf>
    <xf numFmtId="165" fontId="22" fillId="4" borderId="0" xfId="3" applyFill="1">
      <alignment wrapText="1"/>
    </xf>
    <xf numFmtId="165" fontId="12" fillId="4" borderId="1" xfId="3" applyFont="1" applyFill="1" applyBorder="1" applyAlignment="1">
      <alignment vertical="top" wrapText="1"/>
    </xf>
    <xf numFmtId="165" fontId="13" fillId="4" borderId="4" xfId="3" applyFont="1" applyFill="1" applyBorder="1" applyAlignment="1">
      <alignment vertical="top" wrapText="1"/>
    </xf>
    <xf numFmtId="165" fontId="12" fillId="4" borderId="6" xfId="3" applyFont="1" applyFill="1" applyBorder="1" applyAlignment="1">
      <alignment vertical="top" wrapText="1"/>
    </xf>
    <xf numFmtId="165" fontId="13" fillId="4" borderId="1" xfId="3" applyNumberFormat="1" applyFont="1" applyFill="1" applyBorder="1" applyAlignment="1">
      <alignment horizontal="right" vertical="center" wrapText="1"/>
    </xf>
    <xf numFmtId="165" fontId="12" fillId="4" borderId="1" xfId="3" applyFont="1" applyFill="1" applyBorder="1" applyAlignment="1" applyProtection="1">
      <alignment vertical="top" wrapText="1"/>
    </xf>
    <xf numFmtId="165" fontId="12" fillId="4" borderId="6" xfId="3" applyFont="1" applyFill="1" applyBorder="1" applyAlignment="1" applyProtection="1">
      <alignment vertical="top" wrapText="1"/>
    </xf>
    <xf numFmtId="165" fontId="26" fillId="0" borderId="1" xfId="3" applyFont="1" applyFill="1" applyBorder="1" applyAlignment="1" applyProtection="1">
      <alignment vertical="top" wrapText="1"/>
    </xf>
    <xf numFmtId="165" fontId="13" fillId="0" borderId="1" xfId="3" applyNumberFormat="1" applyFont="1" applyFill="1" applyBorder="1" applyAlignment="1">
      <alignment horizontal="right" vertical="top" wrapText="1"/>
    </xf>
    <xf numFmtId="165" fontId="13" fillId="2" borderId="1" xfId="3" applyNumberFormat="1" applyFont="1" applyFill="1" applyBorder="1" applyAlignment="1">
      <alignment horizontal="right" vertical="top" wrapText="1"/>
    </xf>
    <xf numFmtId="165" fontId="26" fillId="3" borderId="1" xfId="3" applyFont="1" applyFill="1" applyBorder="1" applyAlignment="1" applyProtection="1">
      <alignment vertical="top" wrapText="1"/>
    </xf>
    <xf numFmtId="165" fontId="13" fillId="3" borderId="1" xfId="3" applyNumberFormat="1" applyFont="1" applyFill="1" applyBorder="1" applyAlignment="1">
      <alignment horizontal="right" vertical="top" wrapText="1"/>
    </xf>
    <xf numFmtId="165" fontId="5" fillId="0" borderId="0" xfId="3" applyFont="1" applyFill="1">
      <alignment wrapText="1"/>
    </xf>
    <xf numFmtId="165" fontId="13" fillId="4" borderId="4" xfId="3" applyFont="1" applyFill="1" applyBorder="1" applyAlignment="1" applyProtection="1">
      <alignment vertical="top" wrapText="1"/>
    </xf>
    <xf numFmtId="165" fontId="13" fillId="0" borderId="4" xfId="3" applyFont="1" applyFill="1" applyBorder="1" applyAlignment="1" applyProtection="1">
      <alignment vertical="top" wrapText="1"/>
    </xf>
    <xf numFmtId="165" fontId="13" fillId="0" borderId="6" xfId="3" applyFont="1" applyFill="1" applyBorder="1" applyAlignment="1" applyProtection="1">
      <alignment vertical="top" wrapText="1"/>
    </xf>
    <xf numFmtId="165" fontId="12" fillId="4" borderId="3" xfId="3" applyFont="1" applyFill="1" applyBorder="1" applyAlignment="1" applyProtection="1">
      <alignment horizontal="left" vertical="center" wrapText="1"/>
    </xf>
    <xf numFmtId="165" fontId="13" fillId="4" borderId="4" xfId="3" applyFont="1" applyFill="1" applyBorder="1" applyAlignment="1" applyProtection="1">
      <alignment vertical="center" wrapText="1"/>
    </xf>
    <xf numFmtId="165" fontId="13" fillId="4" borderId="6" xfId="3" applyFont="1" applyFill="1" applyBorder="1" applyAlignment="1" applyProtection="1">
      <alignment vertical="top" wrapText="1"/>
    </xf>
    <xf numFmtId="165" fontId="13" fillId="4" borderId="1" xfId="3" applyNumberFormat="1" applyFont="1" applyFill="1" applyBorder="1" applyAlignment="1">
      <alignment horizontal="right" vertical="top" wrapText="1"/>
    </xf>
    <xf numFmtId="165" fontId="9" fillId="0" borderId="11" xfId="3" applyFont="1" applyFill="1" applyBorder="1" applyAlignment="1" applyProtection="1">
      <alignment horizontal="left" vertical="center" wrapText="1"/>
    </xf>
    <xf numFmtId="165" fontId="12" fillId="0" borderId="1" xfId="3" applyFont="1" applyFill="1" applyBorder="1" applyAlignment="1" applyProtection="1">
      <alignment horizontal="left" vertical="top" wrapText="1"/>
    </xf>
    <xf numFmtId="165" fontId="13" fillId="7" borderId="1" xfId="3" applyNumberFormat="1" applyFont="1" applyFill="1" applyBorder="1" applyAlignment="1">
      <alignment horizontal="right" vertical="top" wrapText="1"/>
    </xf>
    <xf numFmtId="165" fontId="9" fillId="0" borderId="10" xfId="3" applyFont="1" applyFill="1" applyBorder="1" applyAlignment="1" applyProtection="1">
      <alignment vertical="top" wrapText="1"/>
    </xf>
    <xf numFmtId="165" fontId="26" fillId="0" borderId="6" xfId="3" applyFont="1" applyFill="1" applyBorder="1" applyAlignment="1" applyProtection="1">
      <alignment vertical="top" wrapText="1"/>
    </xf>
    <xf numFmtId="165" fontId="12" fillId="0" borderId="11" xfId="3" applyFont="1" applyFill="1" applyBorder="1" applyAlignment="1" applyProtection="1">
      <alignment horizontal="left" vertical="top" wrapText="1"/>
    </xf>
    <xf numFmtId="165" fontId="13" fillId="4" borderId="27" xfId="3" applyNumberFormat="1" applyFont="1" applyFill="1" applyBorder="1" applyAlignment="1">
      <alignment horizontal="right" vertical="center" wrapText="1"/>
    </xf>
    <xf numFmtId="165" fontId="22" fillId="0" borderId="12" xfId="3" applyFill="1" applyBorder="1">
      <alignment wrapText="1"/>
    </xf>
    <xf numFmtId="165" fontId="26" fillId="0" borderId="13" xfId="3" applyFont="1" applyFill="1" applyBorder="1" applyAlignment="1" applyProtection="1">
      <alignment vertical="top" wrapText="1"/>
    </xf>
    <xf numFmtId="165" fontId="13" fillId="0" borderId="13" xfId="3" applyNumberFormat="1" applyFont="1" applyFill="1" applyBorder="1" applyAlignment="1">
      <alignment horizontal="right" vertical="top" wrapText="1"/>
    </xf>
    <xf numFmtId="165" fontId="13" fillId="0" borderId="14" xfId="3" applyNumberFormat="1" applyFont="1" applyFill="1" applyBorder="1" applyAlignment="1">
      <alignment horizontal="right" vertical="top" wrapText="1"/>
    </xf>
    <xf numFmtId="165" fontId="13" fillId="0" borderId="15" xfId="3" applyNumberFormat="1" applyFont="1" applyFill="1" applyBorder="1" applyAlignment="1">
      <alignment horizontal="right" vertical="top" wrapText="1"/>
    </xf>
    <xf numFmtId="165" fontId="13" fillId="0" borderId="19" xfId="3" applyFont="1" applyFill="1" applyBorder="1" applyAlignment="1" applyProtection="1">
      <alignment vertical="top" wrapText="1"/>
    </xf>
    <xf numFmtId="165" fontId="13" fillId="0" borderId="20" xfId="3" applyFont="1" applyFill="1" applyBorder="1" applyAlignment="1" applyProtection="1">
      <alignment vertical="top" wrapText="1"/>
    </xf>
    <xf numFmtId="165" fontId="13" fillId="0" borderId="16" xfId="3" applyNumberFormat="1" applyFont="1" applyFill="1" applyBorder="1" applyAlignment="1">
      <alignment horizontal="right" vertical="top" wrapText="1"/>
    </xf>
    <xf numFmtId="165" fontId="13" fillId="0" borderId="17" xfId="3" applyNumberFormat="1" applyFont="1" applyFill="1" applyBorder="1" applyAlignment="1">
      <alignment horizontal="right" vertical="top" wrapText="1"/>
    </xf>
    <xf numFmtId="165" fontId="13" fillId="0" borderId="18" xfId="3" applyFont="1" applyFill="1" applyBorder="1" applyAlignment="1" applyProtection="1">
      <alignment vertical="top" wrapText="1"/>
    </xf>
    <xf numFmtId="165" fontId="13" fillId="0" borderId="2" xfId="3" applyNumberFormat="1" applyFont="1" applyFill="1" applyBorder="1" applyAlignment="1">
      <alignment horizontal="right" vertical="top" wrapText="1"/>
    </xf>
    <xf numFmtId="165" fontId="12" fillId="0" borderId="0" xfId="3" applyFont="1" applyFill="1" applyBorder="1" applyAlignment="1">
      <alignment horizontal="left" vertical="top" wrapText="1"/>
    </xf>
    <xf numFmtId="165" fontId="13" fillId="0" borderId="0" xfId="3" applyFont="1" applyFill="1" applyBorder="1" applyAlignment="1" applyProtection="1">
      <alignment vertical="top" wrapText="1"/>
    </xf>
    <xf numFmtId="165" fontId="13" fillId="0" borderId="0" xfId="3" applyNumberFormat="1" applyFont="1" applyFill="1" applyBorder="1" applyAlignment="1">
      <alignment horizontal="right" vertical="top" wrapText="1"/>
    </xf>
    <xf numFmtId="165" fontId="13" fillId="0" borderId="0" xfId="3" applyNumberFormat="1" applyFont="1" applyFill="1" applyBorder="1" applyAlignment="1">
      <alignment horizontal="right" vertical="top" wrapText="1"/>
    </xf>
    <xf numFmtId="165" fontId="22" fillId="0" borderId="0" xfId="3" applyFont="1" applyFill="1">
      <alignment wrapText="1"/>
    </xf>
    <xf numFmtId="165" fontId="8" fillId="4" borderId="32" xfId="3" applyFont="1" applyFill="1" applyBorder="1" applyAlignment="1">
      <alignment horizontal="center" vertical="top" wrapText="1"/>
    </xf>
    <xf numFmtId="165" fontId="13" fillId="0" borderId="26" xfId="3" applyNumberFormat="1" applyFont="1" applyFill="1" applyBorder="1" applyAlignment="1">
      <alignment horizontal="right" vertical="center" wrapText="1"/>
    </xf>
    <xf numFmtId="165" fontId="13" fillId="0" borderId="26" xfId="3" applyNumberFormat="1" applyFont="1" applyFill="1" applyBorder="1" applyAlignment="1">
      <alignment horizontal="right" vertical="center" wrapText="1"/>
    </xf>
    <xf numFmtId="165" fontId="12" fillId="0" borderId="0" xfId="3" applyFont="1" applyFill="1" applyBorder="1" applyAlignment="1" applyProtection="1">
      <alignment vertical="top" wrapText="1"/>
    </xf>
    <xf numFmtId="165" fontId="13" fillId="0" borderId="2" xfId="3" applyNumberFormat="1" applyFont="1" applyFill="1" applyBorder="1" applyAlignment="1">
      <alignment horizontal="right" vertical="center" wrapText="1"/>
    </xf>
    <xf numFmtId="165" fontId="13" fillId="0" borderId="2" xfId="3" applyNumberFormat="1" applyFont="1" applyFill="1" applyBorder="1" applyAlignment="1">
      <alignment horizontal="right" vertical="center" wrapText="1"/>
    </xf>
    <xf numFmtId="165" fontId="13" fillId="7" borderId="2" xfId="3" applyNumberFormat="1" applyFont="1" applyFill="1" applyBorder="1" applyAlignment="1">
      <alignment horizontal="center" vertical="center" wrapText="1"/>
    </xf>
    <xf numFmtId="165" fontId="13" fillId="0" borderId="55" xfId="3" applyNumberFormat="1" applyFont="1" applyFill="1" applyBorder="1" applyAlignment="1">
      <alignment horizontal="right" vertical="center" wrapText="1"/>
    </xf>
    <xf numFmtId="165" fontId="13" fillId="0" borderId="55" xfId="3" applyNumberFormat="1" applyFont="1" applyFill="1" applyBorder="1" applyAlignment="1">
      <alignment horizontal="right" vertical="center" wrapText="1"/>
    </xf>
    <xf numFmtId="165" fontId="13" fillId="7" borderId="55" xfId="3" applyNumberFormat="1" applyFont="1" applyFill="1" applyBorder="1" applyAlignment="1">
      <alignment horizontal="center" vertical="center" wrapText="1"/>
    </xf>
    <xf numFmtId="165" fontId="13" fillId="7" borderId="26" xfId="3" applyNumberFormat="1" applyFont="1" applyFill="1" applyBorder="1" applyAlignment="1">
      <alignment horizontal="right" vertical="center" wrapText="1"/>
    </xf>
    <xf numFmtId="165" fontId="18" fillId="0" borderId="0" xfId="3" applyFont="1" applyFill="1" applyBorder="1" applyAlignment="1">
      <alignment horizontal="left" vertical="center" wrapText="1"/>
    </xf>
    <xf numFmtId="165" fontId="13" fillId="0" borderId="0" xfId="3" applyNumberFormat="1" applyFont="1" applyFill="1" applyBorder="1" applyAlignment="1">
      <alignment horizontal="right" vertical="center" wrapText="1"/>
    </xf>
    <xf numFmtId="165" fontId="13" fillId="0" borderId="0" xfId="3" applyNumberFormat="1" applyFont="1" applyFill="1" applyBorder="1" applyAlignment="1">
      <alignment horizontal="right" vertical="center" wrapText="1"/>
    </xf>
    <xf numFmtId="165" fontId="22" fillId="5" borderId="28" xfId="3" applyFill="1" applyBorder="1">
      <alignment wrapText="1"/>
    </xf>
    <xf numFmtId="165" fontId="12" fillId="5" borderId="28" xfId="3" applyNumberFormat="1" applyFont="1" applyFill="1" applyBorder="1" applyAlignment="1">
      <alignment horizontal="right" vertical="center" wrapText="1"/>
    </xf>
    <xf numFmtId="165" fontId="22" fillId="0" borderId="0" xfId="3" applyNumberFormat="1">
      <alignment wrapText="1"/>
    </xf>
    <xf numFmtId="165" fontId="22" fillId="5" borderId="2" xfId="3" applyFill="1" applyBorder="1">
      <alignment wrapText="1"/>
    </xf>
    <xf numFmtId="165" fontId="12" fillId="5" borderId="2" xfId="3" applyNumberFormat="1" applyFont="1" applyFill="1" applyBorder="1" applyAlignment="1">
      <alignment horizontal="right" vertical="center" wrapText="1"/>
    </xf>
    <xf numFmtId="165" fontId="4" fillId="5" borderId="29" xfId="3" applyFont="1" applyFill="1" applyBorder="1" applyAlignment="1" applyProtection="1">
      <alignment horizontal="left" wrapText="1"/>
    </xf>
    <xf numFmtId="165" fontId="4" fillId="5" borderId="30" xfId="3" applyFont="1" applyFill="1" applyBorder="1" applyAlignment="1" applyProtection="1">
      <alignment horizontal="left" wrapText="1"/>
    </xf>
    <xf numFmtId="165" fontId="4" fillId="5" borderId="31" xfId="3" applyFont="1" applyFill="1" applyBorder="1" applyAlignment="1" applyProtection="1">
      <alignment horizontal="left" wrapText="1"/>
    </xf>
    <xf numFmtId="165" fontId="22" fillId="5" borderId="9" xfId="3" applyFill="1" applyBorder="1">
      <alignment wrapText="1"/>
    </xf>
    <xf numFmtId="165" fontId="4" fillId="5" borderId="33" xfId="3" applyFont="1" applyFill="1" applyBorder="1" applyAlignment="1" applyProtection="1">
      <alignment horizontal="left" wrapText="1"/>
    </xf>
    <xf numFmtId="165" fontId="4" fillId="5" borderId="42" xfId="3" applyFont="1" applyFill="1" applyBorder="1" applyAlignment="1" applyProtection="1">
      <alignment horizontal="left" wrapText="1"/>
    </xf>
    <xf numFmtId="165" fontId="4" fillId="5" borderId="25" xfId="3" applyFont="1" applyFill="1" applyBorder="1" applyAlignment="1" applyProtection="1">
      <alignment horizontal="left" wrapText="1"/>
    </xf>
    <xf numFmtId="165" fontId="12" fillId="5" borderId="9" xfId="3" applyNumberFormat="1" applyFont="1" applyFill="1" applyBorder="1" applyAlignment="1">
      <alignment horizontal="right" vertical="center" wrapText="1"/>
    </xf>
    <xf numFmtId="165" fontId="22" fillId="0" borderId="41" xfId="3" applyFill="1" applyBorder="1">
      <alignment wrapText="1"/>
    </xf>
    <xf numFmtId="165" fontId="12" fillId="0" borderId="41" xfId="3" applyNumberFormat="1" applyFont="1" applyFill="1" applyBorder="1" applyAlignment="1">
      <alignment horizontal="right" vertical="center" wrapText="1"/>
    </xf>
    <xf numFmtId="165" fontId="12" fillId="0" borderId="10" xfId="3" applyFont="1" applyFill="1" applyBorder="1" applyAlignment="1" applyProtection="1">
      <alignment horizontal="left" vertical="top" wrapText="1"/>
    </xf>
    <xf numFmtId="165" fontId="17" fillId="0" borderId="23" xfId="3" applyFont="1" applyFill="1" applyBorder="1" applyAlignment="1">
      <alignment vertical="center" wrapText="1"/>
    </xf>
    <xf numFmtId="165" fontId="17" fillId="0" borderId="0" xfId="3" applyFont="1" applyFill="1" applyBorder="1" applyAlignment="1">
      <alignment vertical="center" wrapText="1"/>
    </xf>
    <xf numFmtId="165" fontId="5" fillId="0" borderId="23" xfId="0" applyFont="1" applyBorder="1" applyAlignment="1">
      <alignment vertical="center" wrapText="1"/>
    </xf>
    <xf numFmtId="165" fontId="5" fillId="0" borderId="0" xfId="0" applyFont="1" applyAlignment="1">
      <alignment vertical="center" wrapText="1"/>
    </xf>
    <xf numFmtId="165" fontId="13" fillId="4" borderId="10" xfId="3" applyNumberFormat="1" applyFont="1" applyFill="1" applyBorder="1" applyAlignment="1">
      <alignment horizontal="right" vertical="center" wrapText="1"/>
    </xf>
    <xf numFmtId="165" fontId="22" fillId="4" borderId="56" xfId="3" applyFill="1" applyBorder="1">
      <alignment wrapText="1"/>
    </xf>
    <xf numFmtId="165" fontId="22" fillId="4" borderId="0" xfId="3" applyFill="1" applyBorder="1">
      <alignment wrapText="1"/>
    </xf>
    <xf numFmtId="165" fontId="12" fillId="4" borderId="10" xfId="3" applyFont="1" applyFill="1" applyBorder="1" applyAlignment="1" applyProtection="1">
      <alignment vertical="center" wrapText="1"/>
    </xf>
    <xf numFmtId="165" fontId="13" fillId="4" borderId="21" xfId="3" applyFont="1" applyFill="1" applyBorder="1" applyAlignment="1" applyProtection="1">
      <alignment vertical="center" wrapText="1"/>
    </xf>
    <xf numFmtId="165" fontId="12" fillId="4" borderId="22" xfId="3" applyFont="1" applyFill="1" applyBorder="1" applyAlignment="1" applyProtection="1">
      <alignment vertical="center" wrapText="1"/>
    </xf>
    <xf numFmtId="165" fontId="12" fillId="4" borderId="27" xfId="3" applyFont="1" applyFill="1" applyBorder="1" applyAlignment="1">
      <alignment vertical="center" wrapText="1"/>
    </xf>
    <xf numFmtId="165" fontId="13" fillId="4" borderId="1" xfId="3" applyNumberFormat="1" applyFont="1" applyFill="1" applyBorder="1" applyAlignment="1">
      <alignment horizontal="right" vertical="center" wrapText="1"/>
    </xf>
    <xf numFmtId="165" fontId="13" fillId="0" borderId="1" xfId="3" applyNumberFormat="1" applyFont="1" applyFill="1" applyBorder="1" applyAlignment="1">
      <alignment horizontal="right" vertical="top" wrapText="1"/>
    </xf>
    <xf numFmtId="165" fontId="13" fillId="3" borderId="1" xfId="3" applyNumberFormat="1" applyFont="1" applyFill="1" applyBorder="1" applyAlignment="1">
      <alignment horizontal="right" vertical="top" wrapText="1"/>
    </xf>
    <xf numFmtId="165" fontId="13" fillId="4" borderId="1" xfId="3" applyNumberFormat="1" applyFont="1" applyFill="1" applyBorder="1" applyAlignment="1">
      <alignment horizontal="right" vertical="top" wrapText="1"/>
    </xf>
    <xf numFmtId="165" fontId="13" fillId="4" borderId="10" xfId="3" applyNumberFormat="1" applyFont="1" applyFill="1" applyBorder="1" applyAlignment="1">
      <alignment horizontal="right" vertical="center" wrapText="1"/>
    </xf>
    <xf numFmtId="165" fontId="13" fillId="4" borderId="27" xfId="3" applyNumberFormat="1" applyFont="1" applyFill="1" applyBorder="1" applyAlignment="1">
      <alignment horizontal="right" vertical="center" wrapText="1"/>
    </xf>
    <xf numFmtId="165" fontId="13" fillId="0" borderId="13" xfId="3" applyNumberFormat="1" applyFont="1" applyFill="1" applyBorder="1" applyAlignment="1">
      <alignment horizontal="right" vertical="top" wrapText="1"/>
    </xf>
    <xf numFmtId="165" fontId="13" fillId="0" borderId="16" xfId="3" applyNumberFormat="1" applyFont="1" applyFill="1" applyBorder="1" applyAlignment="1">
      <alignment horizontal="right" vertical="top" wrapText="1"/>
    </xf>
    <xf numFmtId="165" fontId="13" fillId="0" borderId="2" xfId="3" applyNumberFormat="1" applyFont="1" applyFill="1" applyBorder="1" applyAlignment="1">
      <alignment horizontal="right" vertical="top" wrapText="1"/>
    </xf>
    <xf numFmtId="165" fontId="13" fillId="0" borderId="1" xfId="3" applyNumberFormat="1" applyFont="1" applyFill="1" applyBorder="1" applyAlignment="1">
      <alignment vertical="top" wrapText="1"/>
    </xf>
    <xf numFmtId="164" fontId="22" fillId="0" borderId="0" xfId="3" applyNumberFormat="1">
      <alignment wrapText="1"/>
    </xf>
    <xf numFmtId="165" fontId="5" fillId="0" borderId="0" xfId="3" applyFont="1">
      <alignment wrapText="1"/>
    </xf>
    <xf numFmtId="165" fontId="5" fillId="0" borderId="0" xfId="3" applyNumberFormat="1" applyFont="1">
      <alignment wrapText="1"/>
    </xf>
    <xf numFmtId="165" fontId="22" fillId="0" borderId="0" xfId="0" applyFont="1" applyBorder="1" applyAlignment="1">
      <alignment horizontal="left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8" fillId="0" borderId="2" xfId="0" applyFont="1" applyBorder="1" applyAlignment="1">
      <alignment horizontal="left" wrapText="1"/>
    </xf>
    <xf numFmtId="165" fontId="22" fillId="0" borderId="2" xfId="0" applyFont="1" applyBorder="1" applyAlignment="1">
      <alignment horizontal="left" wrapText="1"/>
    </xf>
    <xf numFmtId="165" fontId="22" fillId="8" borderId="2" xfId="0" applyFont="1" applyFill="1" applyBorder="1" applyAlignment="1">
      <alignment horizontal="left" wrapText="1"/>
    </xf>
    <xf numFmtId="165" fontId="7" fillId="0" borderId="0" xfId="3" applyFont="1" applyFill="1" applyAlignment="1">
      <alignment horizontal="left" vertical="center" wrapText="1"/>
    </xf>
    <xf numFmtId="165" fontId="20" fillId="5" borderId="29" xfId="3" applyFont="1" applyFill="1" applyBorder="1" applyAlignment="1" applyProtection="1">
      <alignment horizontal="left" wrapText="1"/>
    </xf>
    <xf numFmtId="165" fontId="20" fillId="5" borderId="30" xfId="3" applyFont="1" applyFill="1" applyBorder="1" applyAlignment="1" applyProtection="1">
      <alignment horizontal="left" wrapText="1"/>
    </xf>
    <xf numFmtId="165" fontId="20" fillId="5" borderId="31" xfId="3" applyFont="1" applyFill="1" applyBorder="1" applyAlignment="1" applyProtection="1">
      <alignment horizontal="left" wrapText="1"/>
    </xf>
    <xf numFmtId="165" fontId="4" fillId="5" borderId="29" xfId="3" applyFont="1" applyFill="1" applyBorder="1" applyAlignment="1" applyProtection="1">
      <alignment horizontal="left" wrapText="1"/>
    </xf>
    <xf numFmtId="165" fontId="4" fillId="5" borderId="30" xfId="3" applyFont="1" applyFill="1" applyBorder="1" applyAlignment="1" applyProtection="1">
      <alignment horizontal="left" wrapText="1"/>
    </xf>
    <xf numFmtId="165" fontId="4" fillId="5" borderId="31" xfId="3" applyFont="1" applyFill="1" applyBorder="1" applyAlignment="1" applyProtection="1">
      <alignment horizontal="left" wrapText="1"/>
    </xf>
    <xf numFmtId="165" fontId="4" fillId="0" borderId="46" xfId="3" applyFont="1" applyFill="1" applyBorder="1" applyAlignment="1" applyProtection="1">
      <alignment horizontal="left" vertical="center" wrapText="1"/>
    </xf>
    <xf numFmtId="165" fontId="4" fillId="0" borderId="47" xfId="3" applyFont="1" applyFill="1" applyBorder="1" applyAlignment="1" applyProtection="1">
      <alignment horizontal="left" vertical="center" wrapText="1"/>
    </xf>
    <xf numFmtId="165" fontId="4" fillId="0" borderId="48" xfId="3" applyFont="1" applyFill="1" applyBorder="1" applyAlignment="1" applyProtection="1">
      <alignment horizontal="left" vertical="center" wrapText="1"/>
    </xf>
    <xf numFmtId="165" fontId="5" fillId="0" borderId="52" xfId="3" applyFont="1" applyFill="1" applyBorder="1" applyAlignment="1">
      <alignment horizontal="left" wrapText="1"/>
    </xf>
    <xf numFmtId="165" fontId="18" fillId="6" borderId="34" xfId="3" applyFont="1" applyFill="1" applyBorder="1" applyAlignment="1">
      <alignment horizontal="center" vertical="center" wrapText="1"/>
    </xf>
    <xf numFmtId="165" fontId="18" fillId="6" borderId="35" xfId="3" applyFont="1" applyFill="1" applyBorder="1" applyAlignment="1">
      <alignment horizontal="center" vertical="center" wrapText="1"/>
    </xf>
    <xf numFmtId="165" fontId="18" fillId="6" borderId="36" xfId="3" applyFont="1" applyFill="1" applyBorder="1" applyAlignment="1">
      <alignment horizontal="center" vertical="center" wrapText="1"/>
    </xf>
    <xf numFmtId="165" fontId="17" fillId="6" borderId="12" xfId="3" applyFont="1" applyFill="1" applyBorder="1" applyAlignment="1">
      <alignment horizontal="left" vertical="center" wrapText="1"/>
    </xf>
    <xf numFmtId="165" fontId="17" fillId="6" borderId="0" xfId="3" applyFont="1" applyFill="1" applyBorder="1" applyAlignment="1">
      <alignment horizontal="left" vertical="center" wrapText="1"/>
    </xf>
    <xf numFmtId="165" fontId="18" fillId="0" borderId="43" xfId="3" applyFont="1" applyFill="1" applyBorder="1" applyAlignment="1">
      <alignment horizontal="left" vertical="center" wrapText="1"/>
    </xf>
    <xf numFmtId="165" fontId="18" fillId="0" borderId="44" xfId="3" applyFont="1" applyFill="1" applyBorder="1" applyAlignment="1">
      <alignment horizontal="left" vertical="center" wrapText="1"/>
    </xf>
    <xf numFmtId="165" fontId="18" fillId="0" borderId="45" xfId="3" applyFont="1" applyFill="1" applyBorder="1" applyAlignment="1">
      <alignment horizontal="left" vertical="center" wrapText="1"/>
    </xf>
    <xf numFmtId="165" fontId="2" fillId="5" borderId="49" xfId="3" applyFont="1" applyFill="1" applyBorder="1" applyAlignment="1" applyProtection="1">
      <alignment horizontal="left" vertical="center" wrapText="1"/>
    </xf>
    <xf numFmtId="165" fontId="4" fillId="5" borderId="50" xfId="3" applyFont="1" applyFill="1" applyBorder="1" applyAlignment="1" applyProtection="1">
      <alignment horizontal="left" vertical="center" wrapText="1"/>
    </xf>
    <xf numFmtId="165" fontId="4" fillId="5" borderId="51" xfId="3" applyFont="1" applyFill="1" applyBorder="1" applyAlignment="1" applyProtection="1">
      <alignment horizontal="left" vertical="center" wrapText="1"/>
    </xf>
    <xf numFmtId="165" fontId="18" fillId="4" borderId="34" xfId="3" applyFont="1" applyFill="1" applyBorder="1" applyAlignment="1">
      <alignment horizontal="center" vertical="center" wrapText="1"/>
    </xf>
    <xf numFmtId="165" fontId="18" fillId="4" borderId="35" xfId="3" applyFont="1" applyFill="1" applyBorder="1" applyAlignment="1">
      <alignment horizontal="center" vertical="center" wrapText="1"/>
    </xf>
    <xf numFmtId="165" fontId="18" fillId="4" borderId="36" xfId="3" applyFont="1" applyFill="1" applyBorder="1" applyAlignment="1">
      <alignment horizontal="center" vertical="center" wrapText="1"/>
    </xf>
    <xf numFmtId="165" fontId="18" fillId="0" borderId="29" xfId="3" applyFont="1" applyFill="1" applyBorder="1" applyAlignment="1">
      <alignment horizontal="left" vertical="center" wrapText="1"/>
    </xf>
    <xf numFmtId="165" fontId="18" fillId="0" borderId="30" xfId="3" applyFont="1" applyFill="1" applyBorder="1" applyAlignment="1">
      <alignment horizontal="left" vertical="center" wrapText="1"/>
    </xf>
    <xf numFmtId="165" fontId="18" fillId="0" borderId="31" xfId="3" applyFont="1" applyFill="1" applyBorder="1" applyAlignment="1">
      <alignment horizontal="left" vertical="center" wrapText="1"/>
    </xf>
    <xf numFmtId="165" fontId="18" fillId="0" borderId="53" xfId="3" applyFont="1" applyFill="1" applyBorder="1" applyAlignment="1">
      <alignment horizontal="left" vertical="center" wrapText="1"/>
    </xf>
    <xf numFmtId="165" fontId="18" fillId="0" borderId="52" xfId="3" applyFont="1" applyFill="1" applyBorder="1" applyAlignment="1">
      <alignment horizontal="left" vertical="center" wrapText="1"/>
    </xf>
    <xf numFmtId="165" fontId="18" fillId="0" borderId="54" xfId="3" applyFont="1" applyFill="1" applyBorder="1" applyAlignment="1">
      <alignment horizontal="left" vertical="center" wrapText="1"/>
    </xf>
    <xf numFmtId="165" fontId="12" fillId="4" borderId="4" xfId="3" applyFont="1" applyFill="1" applyBorder="1" applyAlignment="1" applyProtection="1">
      <alignment horizontal="left" vertical="center" wrapText="1"/>
    </xf>
    <xf numFmtId="165" fontId="12" fillId="4" borderId="6" xfId="3" applyFont="1" applyFill="1" applyBorder="1" applyAlignment="1" applyProtection="1">
      <alignment horizontal="left" vertical="center" wrapText="1"/>
    </xf>
    <xf numFmtId="165" fontId="12" fillId="0" borderId="10" xfId="3" applyFont="1" applyFill="1" applyBorder="1" applyAlignment="1" applyProtection="1">
      <alignment horizontal="left" vertical="top" wrapText="1"/>
    </xf>
    <xf numFmtId="165" fontId="12" fillId="0" borderId="3" xfId="3" applyFont="1" applyFill="1" applyBorder="1" applyAlignment="1" applyProtection="1">
      <alignment horizontal="left" vertical="top" wrapText="1"/>
    </xf>
    <xf numFmtId="165" fontId="13" fillId="0" borderId="10" xfId="3" applyFont="1" applyFill="1" applyBorder="1" applyAlignment="1" applyProtection="1">
      <alignment horizontal="left" vertical="top" wrapText="1"/>
    </xf>
    <xf numFmtId="165" fontId="13" fillId="0" borderId="3" xfId="3" applyFont="1" applyFill="1" applyBorder="1" applyAlignment="1" applyProtection="1">
      <alignment horizontal="left" vertical="top" wrapText="1"/>
    </xf>
    <xf numFmtId="165" fontId="8" fillId="0" borderId="4" xfId="3" applyFont="1" applyFill="1" applyBorder="1" applyAlignment="1" applyProtection="1">
      <alignment horizontal="left" vertical="center" wrapText="1"/>
    </xf>
    <xf numFmtId="165" fontId="8" fillId="0" borderId="6" xfId="3" applyFont="1" applyFill="1" applyBorder="1" applyAlignment="1" applyProtection="1">
      <alignment horizontal="left" vertical="center" wrapText="1"/>
    </xf>
    <xf numFmtId="165" fontId="12" fillId="4" borderId="38" xfId="3" applyFont="1" applyFill="1" applyBorder="1" applyAlignment="1" applyProtection="1">
      <alignment horizontal="left" vertical="center" wrapText="1"/>
    </xf>
    <xf numFmtId="165" fontId="12" fillId="4" borderId="39" xfId="3" applyFont="1" applyFill="1" applyBorder="1" applyAlignment="1" applyProtection="1">
      <alignment horizontal="left" vertical="center" wrapText="1"/>
    </xf>
    <xf numFmtId="165" fontId="12" fillId="0" borderId="9" xfId="3" applyFont="1" applyFill="1" applyBorder="1" applyAlignment="1">
      <alignment horizontal="left" vertical="top" wrapText="1"/>
    </xf>
    <xf numFmtId="165" fontId="12" fillId="0" borderId="7" xfId="3" applyFont="1" applyFill="1" applyBorder="1" applyAlignment="1">
      <alignment horizontal="left" vertical="top" wrapText="1"/>
    </xf>
    <xf numFmtId="165" fontId="12" fillId="0" borderId="8" xfId="3" applyFont="1" applyFill="1" applyBorder="1" applyAlignment="1">
      <alignment horizontal="left" vertical="top" wrapText="1"/>
    </xf>
    <xf numFmtId="165" fontId="13" fillId="0" borderId="37" xfId="3" applyFont="1" applyFill="1" applyBorder="1" applyAlignment="1" applyProtection="1">
      <alignment horizontal="left" vertical="top" wrapText="1"/>
    </xf>
    <xf numFmtId="165" fontId="13" fillId="0" borderId="24" xfId="3" applyFont="1" applyFill="1" applyBorder="1" applyAlignment="1" applyProtection="1">
      <alignment horizontal="left" vertical="top" wrapText="1"/>
    </xf>
    <xf numFmtId="165" fontId="13" fillId="0" borderId="22" xfId="3" applyFont="1" applyFill="1" applyBorder="1" applyAlignment="1" applyProtection="1">
      <alignment horizontal="left" vertical="top" wrapText="1"/>
    </xf>
    <xf numFmtId="165" fontId="13" fillId="0" borderId="29" xfId="3" applyFont="1" applyFill="1" applyBorder="1" applyAlignment="1" applyProtection="1">
      <alignment horizontal="left" vertical="center" wrapText="1"/>
    </xf>
    <xf numFmtId="165" fontId="13" fillId="0" borderId="31" xfId="3" applyFont="1" applyFill="1" applyBorder="1" applyAlignment="1" applyProtection="1">
      <alignment horizontal="left" vertical="center" wrapText="1"/>
    </xf>
    <xf numFmtId="165" fontId="9" fillId="0" borderId="10" xfId="3" applyFont="1" applyFill="1" applyBorder="1" applyAlignment="1" applyProtection="1">
      <alignment horizontal="left" vertical="top" wrapText="1"/>
    </xf>
    <xf numFmtId="165" fontId="13" fillId="0" borderId="11" xfId="3" applyFont="1" applyFill="1" applyBorder="1" applyAlignment="1" applyProtection="1">
      <alignment horizontal="left" vertical="top" wrapText="1"/>
    </xf>
    <xf numFmtId="165" fontId="12" fillId="0" borderId="11" xfId="3" applyFont="1" applyFill="1" applyBorder="1" applyAlignment="1" applyProtection="1">
      <alignment horizontal="left" vertical="top" wrapText="1"/>
    </xf>
    <xf numFmtId="165" fontId="9" fillId="0" borderId="11" xfId="3" applyFont="1" applyFill="1" applyBorder="1" applyAlignment="1" applyProtection="1">
      <alignment horizontal="left" vertical="top" wrapText="1"/>
    </xf>
    <xf numFmtId="165" fontId="9" fillId="0" borderId="3" xfId="3" applyFont="1" applyFill="1" applyBorder="1" applyAlignment="1" applyProtection="1">
      <alignment horizontal="left" vertical="top" wrapText="1"/>
    </xf>
    <xf numFmtId="165" fontId="13" fillId="0" borderId="4" xfId="3" applyFont="1" applyFill="1" applyBorder="1" applyAlignment="1" applyProtection="1">
      <alignment horizontal="left" vertical="center" wrapText="1"/>
    </xf>
    <xf numFmtId="165" fontId="13" fillId="0" borderId="6" xfId="3" applyFont="1" applyFill="1" applyBorder="1" applyAlignment="1" applyProtection="1">
      <alignment horizontal="left" vertical="center" wrapText="1"/>
    </xf>
    <xf numFmtId="165" fontId="35" fillId="0" borderId="4" xfId="3" applyFont="1" applyFill="1" applyBorder="1" applyAlignment="1" applyProtection="1">
      <alignment horizontal="left" vertical="center" wrapText="1"/>
    </xf>
    <xf numFmtId="165" fontId="35" fillId="0" borderId="6" xfId="3" applyFont="1" applyFill="1" applyBorder="1" applyAlignment="1" applyProtection="1">
      <alignment horizontal="left" vertical="center" wrapText="1"/>
    </xf>
    <xf numFmtId="165" fontId="12" fillId="3" borderId="10" xfId="3" applyFont="1" applyFill="1" applyBorder="1" applyAlignment="1" applyProtection="1">
      <alignment horizontal="left" vertical="top" wrapText="1"/>
    </xf>
    <xf numFmtId="165" fontId="12" fillId="3" borderId="3" xfId="3" applyFont="1" applyFill="1" applyBorder="1" applyAlignment="1" applyProtection="1">
      <alignment horizontal="left" vertical="top" wrapText="1"/>
    </xf>
    <xf numFmtId="165" fontId="13" fillId="3" borderId="10" xfId="3" applyFont="1" applyFill="1" applyBorder="1" applyAlignment="1" applyProtection="1">
      <alignment horizontal="left" vertical="top" wrapText="1"/>
    </xf>
    <xf numFmtId="165" fontId="13" fillId="3" borderId="3" xfId="3" applyFont="1" applyFill="1" applyBorder="1" applyAlignment="1" applyProtection="1">
      <alignment horizontal="left" vertical="top" wrapText="1"/>
    </xf>
    <xf numFmtId="165" fontId="22" fillId="0" borderId="0" xfId="0" applyFont="1" applyBorder="1" applyAlignment="1">
      <alignment horizontal="left" wrapText="1"/>
    </xf>
    <xf numFmtId="165" fontId="5" fillId="0" borderId="0" xfId="3" applyFont="1" applyAlignment="1">
      <alignment wrapText="1"/>
    </xf>
    <xf numFmtId="165" fontId="1" fillId="0" borderId="0" xfId="3" applyFont="1" applyFill="1" applyBorder="1" applyAlignment="1">
      <alignment vertical="top" wrapText="1"/>
    </xf>
    <xf numFmtId="165" fontId="27" fillId="0" borderId="0" xfId="3" applyFont="1" applyFill="1" applyBorder="1" applyAlignment="1">
      <alignment horizontal="center" vertical="center" wrapText="1"/>
    </xf>
    <xf numFmtId="165" fontId="5" fillId="0" borderId="0" xfId="3" applyFont="1" applyAlignment="1">
      <alignment horizontal="left" wrapText="1"/>
    </xf>
    <xf numFmtId="165" fontId="8" fillId="4" borderId="1" xfId="3" applyFont="1" applyFill="1" applyBorder="1" applyAlignment="1">
      <alignment horizontal="center" vertical="center" wrapText="1"/>
    </xf>
    <xf numFmtId="165" fontId="0" fillId="0" borderId="0" xfId="0" applyBorder="1" applyAlignment="1">
      <alignment horizontal="left" wrapText="1"/>
    </xf>
    <xf numFmtId="165" fontId="5" fillId="0" borderId="0" xfId="0" applyFont="1" applyAlignment="1">
      <alignment horizontal="left" wrapText="1"/>
    </xf>
    <xf numFmtId="165" fontId="1" fillId="0" borderId="0" xfId="0" applyFont="1" applyFill="1" applyBorder="1" applyAlignment="1">
      <alignment horizontal="left" vertical="top" wrapText="1"/>
    </xf>
    <xf numFmtId="165" fontId="16" fillId="4" borderId="10" xfId="0" applyFont="1" applyFill="1" applyBorder="1" applyAlignment="1">
      <alignment horizontal="center" vertical="center" wrapText="1"/>
    </xf>
    <xf numFmtId="165" fontId="16" fillId="4" borderId="3" xfId="0" applyFont="1" applyFill="1" applyBorder="1" applyAlignment="1">
      <alignment horizontal="center" vertical="center" wrapText="1"/>
    </xf>
    <xf numFmtId="165" fontId="28" fillId="0" borderId="0" xfId="0" applyFont="1" applyFill="1" applyBorder="1" applyAlignment="1">
      <alignment horizontal="center" vertical="center" wrapText="1"/>
    </xf>
    <xf numFmtId="165" fontId="16" fillId="4" borderId="1" xfId="0" applyFont="1" applyFill="1" applyBorder="1" applyAlignment="1">
      <alignment horizontal="center" vertical="center" wrapText="1"/>
    </xf>
    <xf numFmtId="165" fontId="28" fillId="0" borderId="0" xfId="0" applyFont="1" applyAlignment="1">
      <alignment horizontal="center" wrapText="1"/>
    </xf>
    <xf numFmtId="165" fontId="0" fillId="4" borderId="9" xfId="0" applyFill="1" applyBorder="1" applyAlignment="1">
      <alignment horizontal="center" vertical="top" wrapText="1"/>
    </xf>
    <xf numFmtId="165" fontId="0" fillId="4" borderId="7" xfId="0" applyFill="1" applyBorder="1" applyAlignment="1">
      <alignment horizontal="center" vertical="top" wrapText="1"/>
    </xf>
    <xf numFmtId="165" fontId="0" fillId="4" borderId="8" xfId="0" applyFill="1" applyBorder="1" applyAlignment="1">
      <alignment horizontal="center" vertical="top" wrapText="1"/>
    </xf>
    <xf numFmtId="165" fontId="5" fillId="0" borderId="0" xfId="0" applyFont="1" applyAlignment="1">
      <alignment wrapText="1"/>
    </xf>
    <xf numFmtId="165" fontId="1" fillId="0" borderId="0" xfId="0" applyFont="1" applyFill="1" applyBorder="1" applyAlignment="1">
      <alignment vertical="top" wrapText="1"/>
    </xf>
    <xf numFmtId="165" fontId="22" fillId="0" borderId="0" xfId="0" applyFont="1" applyBorder="1" applyAlignment="1">
      <alignment wrapText="1"/>
    </xf>
    <xf numFmtId="165" fontId="8" fillId="4" borderId="6" xfId="0" applyFont="1" applyFill="1" applyBorder="1" applyAlignment="1">
      <alignment horizontal="center" vertical="center" wrapText="1"/>
    </xf>
    <xf numFmtId="165" fontId="7" fillId="0" borderId="0" xfId="0" applyFont="1" applyAlignment="1">
      <alignment horizontal="left" wrapText="1"/>
    </xf>
    <xf numFmtId="165" fontId="23" fillId="0" borderId="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W218"/>
  <sheetViews>
    <sheetView tabSelected="1" topLeftCell="C1" zoomScaleNormal="100" workbookViewId="0">
      <pane ySplit="8" topLeftCell="A9" activePane="bottomLeft" state="frozen"/>
      <selection pane="bottomLeft" activeCell="E202" sqref="E202:V202"/>
    </sheetView>
  </sheetViews>
  <sheetFormatPr defaultColWidth="8.85546875" defaultRowHeight="12.75" x14ac:dyDescent="0.2"/>
  <cols>
    <col min="1" max="1" width="3.5703125" style="42" bestFit="1" customWidth="1"/>
    <col min="2" max="2" width="27.7109375" style="42" customWidth="1"/>
    <col min="3" max="3" width="13" style="42" customWidth="1"/>
    <col min="4" max="4" width="8.85546875" style="42" customWidth="1"/>
    <col min="5" max="5" width="8" style="42" customWidth="1"/>
    <col min="6" max="6" width="7.28515625" style="42" customWidth="1"/>
    <col min="7" max="7" width="7.85546875" style="42" customWidth="1"/>
    <col min="8" max="8" width="8.140625" style="42" customWidth="1"/>
    <col min="9" max="9" width="10" style="42" customWidth="1"/>
    <col min="10" max="10" width="7.140625" style="42" customWidth="1"/>
    <col min="11" max="11" width="7.28515625" style="42" customWidth="1"/>
    <col min="12" max="12" width="11.85546875" style="42" customWidth="1"/>
    <col min="13" max="13" width="9.28515625" style="42" customWidth="1"/>
    <col min="14" max="14" width="11.85546875" style="42" customWidth="1"/>
    <col min="15" max="15" width="12.140625" style="42" customWidth="1"/>
    <col min="16" max="16" width="10.85546875" style="42" customWidth="1"/>
    <col min="17" max="17" width="10" style="42" customWidth="1"/>
    <col min="18" max="18" width="7" style="42" customWidth="1"/>
    <col min="19" max="19" width="8.5703125" style="42" customWidth="1"/>
    <col min="20" max="20" width="7.42578125" style="42" customWidth="1"/>
    <col min="21" max="21" width="9.5703125" style="42" customWidth="1"/>
    <col min="22" max="16384" width="8.85546875" style="42"/>
  </cols>
  <sheetData>
    <row r="1" spans="1:20" x14ac:dyDescent="0.2">
      <c r="B1" s="235" t="s">
        <v>92</v>
      </c>
      <c r="C1" s="235"/>
      <c r="D1" s="235"/>
      <c r="E1" s="235"/>
      <c r="F1" s="235"/>
      <c r="G1" s="235"/>
      <c r="H1" s="61"/>
      <c r="I1" s="61"/>
      <c r="J1" s="61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x14ac:dyDescent="0.2">
      <c r="B2" s="236" t="s">
        <v>31</v>
      </c>
      <c r="C2" s="236"/>
      <c r="D2" s="236"/>
      <c r="E2" s="236"/>
      <c r="F2" s="236"/>
      <c r="G2" s="236"/>
      <c r="H2" s="236"/>
      <c r="I2" s="236"/>
      <c r="J2" s="43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x14ac:dyDescent="0.2">
      <c r="B3" s="236" t="s">
        <v>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56"/>
      <c r="P3" s="56"/>
      <c r="Q3" s="56"/>
      <c r="R3" s="56"/>
      <c r="S3" s="56"/>
      <c r="T3" s="56"/>
    </row>
    <row r="4" spans="1:20" ht="50.45" customHeight="1" x14ac:dyDescent="0.2">
      <c r="B4" s="237" t="s">
        <v>149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x14ac:dyDescent="0.2">
      <c r="A5" s="238" t="s">
        <v>1</v>
      </c>
      <c r="B5" s="238"/>
      <c r="C5" s="238"/>
      <c r="D5" s="238"/>
      <c r="E5" s="63"/>
      <c r="F5" s="63"/>
      <c r="G5" s="63"/>
      <c r="H5" s="64"/>
      <c r="I5" s="64"/>
      <c r="J5" s="64"/>
      <c r="K5" s="64"/>
      <c r="L5" s="63"/>
      <c r="M5" s="63"/>
      <c r="N5" s="63"/>
      <c r="O5" s="63"/>
      <c r="P5" s="63"/>
      <c r="Q5" s="63"/>
      <c r="R5" s="64"/>
      <c r="S5" s="64"/>
      <c r="T5" s="64"/>
    </row>
    <row r="6" spans="1:20" ht="53.45" customHeight="1" x14ac:dyDescent="0.2">
      <c r="A6" s="46"/>
      <c r="B6" s="52"/>
      <c r="C6" s="51"/>
      <c r="D6" s="51"/>
      <c r="E6" s="51"/>
      <c r="F6" s="51"/>
      <c r="G6" s="51"/>
      <c r="H6" s="239" t="s">
        <v>16</v>
      </c>
      <c r="I6" s="239"/>
      <c r="J6" s="239" t="s">
        <v>19</v>
      </c>
      <c r="K6" s="239"/>
      <c r="L6" s="51"/>
      <c r="M6" s="51"/>
      <c r="N6" s="51"/>
      <c r="O6" s="51"/>
      <c r="P6" s="51"/>
      <c r="Q6" s="51"/>
      <c r="R6" s="239" t="s">
        <v>26</v>
      </c>
      <c r="S6" s="239"/>
      <c r="T6" s="239"/>
    </row>
    <row r="7" spans="1:20" ht="111" customHeight="1" x14ac:dyDescent="0.2">
      <c r="A7" s="53" t="s">
        <v>32</v>
      </c>
      <c r="B7" s="62" t="s">
        <v>11</v>
      </c>
      <c r="C7" s="54" t="s">
        <v>36</v>
      </c>
      <c r="D7" s="54" t="s">
        <v>35</v>
      </c>
      <c r="E7" s="54" t="s">
        <v>28</v>
      </c>
      <c r="F7" s="54" t="s">
        <v>29</v>
      </c>
      <c r="G7" s="54" t="s">
        <v>30</v>
      </c>
      <c r="H7" s="55" t="s">
        <v>17</v>
      </c>
      <c r="I7" s="55" t="s">
        <v>15</v>
      </c>
      <c r="J7" s="55" t="s">
        <v>18</v>
      </c>
      <c r="K7" s="55" t="s">
        <v>20</v>
      </c>
      <c r="L7" s="54" t="s">
        <v>49</v>
      </c>
      <c r="M7" s="54" t="s">
        <v>50</v>
      </c>
      <c r="N7" s="54" t="s">
        <v>51</v>
      </c>
      <c r="O7" s="54" t="s">
        <v>52</v>
      </c>
      <c r="P7" s="54" t="s">
        <v>53</v>
      </c>
      <c r="Q7" s="54" t="s">
        <v>54</v>
      </c>
      <c r="R7" s="55" t="s">
        <v>55</v>
      </c>
      <c r="S7" s="55" t="s">
        <v>56</v>
      </c>
      <c r="T7" s="55" t="s">
        <v>57</v>
      </c>
    </row>
    <row r="8" spans="1:20" s="68" customFormat="1" ht="12" x14ac:dyDescent="0.2">
      <c r="A8" s="65" t="s">
        <v>8</v>
      </c>
      <c r="B8" s="66" t="s">
        <v>10</v>
      </c>
      <c r="C8" s="67" t="s">
        <v>33</v>
      </c>
      <c r="D8" s="67" t="s">
        <v>37</v>
      </c>
      <c r="E8" s="55" t="s">
        <v>95</v>
      </c>
      <c r="F8" s="55" t="s">
        <v>96</v>
      </c>
      <c r="G8" s="55" t="s">
        <v>97</v>
      </c>
      <c r="H8" s="55" t="s">
        <v>98</v>
      </c>
      <c r="I8" s="55" t="s">
        <v>99</v>
      </c>
      <c r="J8" s="55" t="s">
        <v>100</v>
      </c>
      <c r="K8" s="55" t="s">
        <v>101</v>
      </c>
      <c r="L8" s="55" t="s">
        <v>102</v>
      </c>
      <c r="M8" s="55" t="s">
        <v>103</v>
      </c>
      <c r="N8" s="55" t="s">
        <v>104</v>
      </c>
      <c r="O8" s="55" t="s">
        <v>105</v>
      </c>
      <c r="P8" s="55" t="s">
        <v>106</v>
      </c>
      <c r="Q8" s="55" t="s">
        <v>107</v>
      </c>
      <c r="R8" s="55" t="s">
        <v>108</v>
      </c>
      <c r="S8" s="55" t="s">
        <v>109</v>
      </c>
      <c r="T8" s="55" t="s">
        <v>110</v>
      </c>
    </row>
    <row r="9" spans="1:20" s="58" customFormat="1" ht="27" customHeight="1" x14ac:dyDescent="0.2">
      <c r="A9" s="69"/>
      <c r="B9" s="70" t="s">
        <v>58</v>
      </c>
      <c r="C9" s="71" t="s">
        <v>75</v>
      </c>
      <c r="D9" s="72"/>
      <c r="E9" s="73">
        <v>25</v>
      </c>
      <c r="F9" s="73" t="s">
        <v>40</v>
      </c>
      <c r="G9" s="73">
        <v>3</v>
      </c>
      <c r="H9" s="73">
        <v>22</v>
      </c>
      <c r="I9" s="153">
        <v>960</v>
      </c>
      <c r="J9" s="73">
        <v>2</v>
      </c>
      <c r="K9" s="73">
        <v>12</v>
      </c>
      <c r="L9" s="73">
        <v>9</v>
      </c>
      <c r="M9" s="73">
        <v>1</v>
      </c>
      <c r="N9" s="73">
        <v>13</v>
      </c>
      <c r="O9" s="73">
        <v>1</v>
      </c>
      <c r="P9" s="153">
        <v>930</v>
      </c>
      <c r="Q9" s="153">
        <v>570</v>
      </c>
      <c r="R9" s="73" t="s">
        <v>40</v>
      </c>
      <c r="S9" s="73">
        <v>21</v>
      </c>
      <c r="T9" s="73" t="s">
        <v>40</v>
      </c>
    </row>
    <row r="10" spans="1:20" s="58" customFormat="1" ht="26.45" customHeight="1" x14ac:dyDescent="0.2">
      <c r="A10" s="69"/>
      <c r="B10" s="74" t="s">
        <v>59</v>
      </c>
      <c r="C10" s="71" t="s">
        <v>75</v>
      </c>
      <c r="D10" s="75"/>
      <c r="E10" s="73">
        <v>278</v>
      </c>
      <c r="F10" s="73" t="s">
        <v>40</v>
      </c>
      <c r="G10" s="73">
        <v>150</v>
      </c>
      <c r="H10" s="73">
        <v>128</v>
      </c>
      <c r="I10" s="153">
        <v>3323.5266000000001</v>
      </c>
      <c r="J10" s="73">
        <v>25</v>
      </c>
      <c r="K10" s="73">
        <v>85</v>
      </c>
      <c r="L10" s="73">
        <v>40</v>
      </c>
      <c r="M10" s="73">
        <v>3</v>
      </c>
      <c r="N10" s="73">
        <v>102</v>
      </c>
      <c r="O10" s="73">
        <v>3</v>
      </c>
      <c r="P10" s="153">
        <v>1952.8606</v>
      </c>
      <c r="Q10" s="153">
        <v>770.99570000000006</v>
      </c>
      <c r="R10" s="73"/>
      <c r="S10" s="73">
        <v>41</v>
      </c>
      <c r="T10" s="73"/>
    </row>
    <row r="11" spans="1:20" s="58" customFormat="1" ht="45.6" customHeight="1" x14ac:dyDescent="0.2">
      <c r="A11" s="69"/>
      <c r="B11" s="74" t="s">
        <v>60</v>
      </c>
      <c r="C11" s="71" t="s">
        <v>75</v>
      </c>
      <c r="D11" s="75"/>
      <c r="E11" s="73">
        <v>3</v>
      </c>
      <c r="F11" s="73"/>
      <c r="G11" s="73">
        <v>1</v>
      </c>
      <c r="H11" s="73">
        <v>2</v>
      </c>
      <c r="I11" s="153">
        <v>100</v>
      </c>
      <c r="J11" s="73"/>
      <c r="K11" s="73">
        <v>1</v>
      </c>
      <c r="L11" s="73"/>
      <c r="M11" s="73">
        <v>1</v>
      </c>
      <c r="N11" s="73">
        <v>1</v>
      </c>
      <c r="O11" s="73">
        <v>1</v>
      </c>
      <c r="P11" s="153">
        <v>50</v>
      </c>
      <c r="Q11" s="153">
        <v>50</v>
      </c>
      <c r="R11" s="73" t="s">
        <v>40</v>
      </c>
      <c r="S11" s="73">
        <v>1</v>
      </c>
      <c r="T11" s="73"/>
    </row>
    <row r="12" spans="1:20" s="58" customFormat="1" ht="25.15" customHeight="1" x14ac:dyDescent="0.2">
      <c r="A12" s="69"/>
      <c r="B12" s="74" t="s">
        <v>61</v>
      </c>
      <c r="C12" s="71" t="s">
        <v>75</v>
      </c>
      <c r="D12" s="75"/>
      <c r="E12" s="73">
        <v>0</v>
      </c>
      <c r="F12" s="73" t="s">
        <v>40</v>
      </c>
      <c r="G12" s="73"/>
      <c r="H12" s="73">
        <v>0</v>
      </c>
      <c r="I12" s="153"/>
      <c r="J12" s="73"/>
      <c r="K12" s="73"/>
      <c r="L12" s="73"/>
      <c r="M12" s="73"/>
      <c r="N12" s="73"/>
      <c r="O12" s="73"/>
      <c r="P12" s="153"/>
      <c r="Q12" s="153"/>
      <c r="R12" s="73"/>
      <c r="S12" s="73"/>
      <c r="T12" s="73"/>
    </row>
    <row r="13" spans="1:20" s="58" customFormat="1" ht="35.450000000000003" customHeight="1" x14ac:dyDescent="0.2">
      <c r="A13" s="69"/>
      <c r="B13" s="74" t="s">
        <v>62</v>
      </c>
      <c r="C13" s="71" t="s">
        <v>75</v>
      </c>
      <c r="D13" s="75"/>
      <c r="E13" s="73">
        <v>48</v>
      </c>
      <c r="F13" s="73" t="s">
        <v>40</v>
      </c>
      <c r="G13" s="73">
        <v>11</v>
      </c>
      <c r="H13" s="73">
        <v>37</v>
      </c>
      <c r="I13" s="153">
        <v>785</v>
      </c>
      <c r="J13" s="73">
        <v>9</v>
      </c>
      <c r="K13" s="73">
        <v>24</v>
      </c>
      <c r="L13" s="73">
        <v>10</v>
      </c>
      <c r="M13" s="73">
        <v>3</v>
      </c>
      <c r="N13" s="73">
        <v>14</v>
      </c>
      <c r="O13" s="73">
        <v>3</v>
      </c>
      <c r="P13" s="153">
        <v>625</v>
      </c>
      <c r="Q13" s="153">
        <v>480</v>
      </c>
      <c r="R13" s="73" t="s">
        <v>40</v>
      </c>
      <c r="S13" s="73">
        <v>28</v>
      </c>
      <c r="T13" s="73"/>
    </row>
    <row r="14" spans="1:20" ht="25.15" customHeight="1" x14ac:dyDescent="0.2">
      <c r="A14" s="69"/>
      <c r="B14" s="74" t="s">
        <v>63</v>
      </c>
      <c r="C14" s="203" t="s">
        <v>9</v>
      </c>
      <c r="D14" s="204"/>
      <c r="E14" s="73">
        <f>IF(E15+E16=G14+H14,(G14+H14),"ОШ!")</f>
        <v>7</v>
      </c>
      <c r="F14" s="73" t="s">
        <v>40</v>
      </c>
      <c r="G14" s="73">
        <f>G15+G16</f>
        <v>5</v>
      </c>
      <c r="H14" s="73">
        <f>IF((H15+H16)=SUM(K14:M14),SUM(K14:M14),"`ОШ!`")</f>
        <v>2</v>
      </c>
      <c r="I14" s="153">
        <f t="shared" ref="I14:Q14" si="0">I15+I16</f>
        <v>220</v>
      </c>
      <c r="J14" s="73">
        <f t="shared" si="0"/>
        <v>0</v>
      </c>
      <c r="K14" s="73">
        <f t="shared" si="0"/>
        <v>2</v>
      </c>
      <c r="L14" s="73">
        <f t="shared" si="0"/>
        <v>0</v>
      </c>
      <c r="M14" s="73">
        <f t="shared" si="0"/>
        <v>0</v>
      </c>
      <c r="N14" s="73">
        <f t="shared" si="0"/>
        <v>0</v>
      </c>
      <c r="O14" s="73">
        <f t="shared" si="0"/>
        <v>0</v>
      </c>
      <c r="P14" s="153">
        <f t="shared" si="0"/>
        <v>220</v>
      </c>
      <c r="Q14" s="153">
        <f t="shared" si="0"/>
        <v>220</v>
      </c>
      <c r="R14" s="73" t="s">
        <v>40</v>
      </c>
      <c r="S14" s="73">
        <f>S15+S16</f>
        <v>1</v>
      </c>
      <c r="T14" s="73">
        <f>T15+T16</f>
        <v>1</v>
      </c>
    </row>
    <row r="15" spans="1:20" s="58" customFormat="1" ht="123.75" x14ac:dyDescent="0.2">
      <c r="B15" s="205" t="s">
        <v>63</v>
      </c>
      <c r="C15" s="207" t="s">
        <v>3</v>
      </c>
      <c r="D15" s="76" t="s">
        <v>124</v>
      </c>
      <c r="E15" s="77">
        <v>6</v>
      </c>
      <c r="F15" s="78">
        <v>0</v>
      </c>
      <c r="G15" s="77">
        <v>4</v>
      </c>
      <c r="H15" s="77">
        <v>2</v>
      </c>
      <c r="I15" s="154">
        <v>220</v>
      </c>
      <c r="J15" s="77">
        <v>0</v>
      </c>
      <c r="K15" s="77">
        <v>2</v>
      </c>
      <c r="L15" s="77">
        <v>0</v>
      </c>
      <c r="M15" s="77">
        <v>0</v>
      </c>
      <c r="N15" s="77">
        <v>0</v>
      </c>
      <c r="O15" s="77">
        <v>0</v>
      </c>
      <c r="P15" s="154">
        <v>220</v>
      </c>
      <c r="Q15" s="154">
        <v>220</v>
      </c>
      <c r="R15" s="78">
        <v>0</v>
      </c>
      <c r="S15" s="77">
        <v>1</v>
      </c>
      <c r="T15" s="77">
        <v>1</v>
      </c>
    </row>
    <row r="16" spans="1:20" s="58" customFormat="1" ht="22.5" x14ac:dyDescent="0.2">
      <c r="B16" s="206"/>
      <c r="C16" s="208"/>
      <c r="D16" s="76" t="s">
        <v>123</v>
      </c>
      <c r="E16" s="77">
        <v>1</v>
      </c>
      <c r="F16" s="78">
        <v>0</v>
      </c>
      <c r="G16" s="77">
        <v>1</v>
      </c>
      <c r="H16" s="77">
        <v>0</v>
      </c>
      <c r="I16" s="154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154">
        <v>0</v>
      </c>
      <c r="Q16" s="154">
        <v>0</v>
      </c>
      <c r="R16" s="78">
        <v>0</v>
      </c>
      <c r="S16" s="77">
        <v>0</v>
      </c>
      <c r="T16" s="77">
        <v>0</v>
      </c>
    </row>
    <row r="17" spans="1:21" s="58" customFormat="1" ht="42" x14ac:dyDescent="0.2">
      <c r="A17" s="69"/>
      <c r="B17" s="74" t="s">
        <v>38</v>
      </c>
      <c r="C17" s="203" t="s">
        <v>9</v>
      </c>
      <c r="D17" s="204"/>
      <c r="E17" s="73">
        <f>IF(E18+E19=G17+H17,(G17+H17),"ОШ!")</f>
        <v>0</v>
      </c>
      <c r="F17" s="73">
        <f>F18+F19</f>
        <v>0</v>
      </c>
      <c r="G17" s="73">
        <f>G18+G19</f>
        <v>0</v>
      </c>
      <c r="H17" s="73">
        <f>IF((H18+H19)=SUM(K17:M17),SUM(K17:M17),"`ОШ!`")</f>
        <v>0</v>
      </c>
      <c r="I17" s="153">
        <f t="shared" ref="I17:T17" si="1">I18+I19</f>
        <v>0</v>
      </c>
      <c r="J17" s="73">
        <f t="shared" si="1"/>
        <v>2</v>
      </c>
      <c r="K17" s="73">
        <f t="shared" si="1"/>
        <v>0</v>
      </c>
      <c r="L17" s="73">
        <f t="shared" si="1"/>
        <v>0</v>
      </c>
      <c r="M17" s="73">
        <f t="shared" si="1"/>
        <v>0</v>
      </c>
      <c r="N17" s="73">
        <f t="shared" si="1"/>
        <v>0</v>
      </c>
      <c r="O17" s="73">
        <f t="shared" si="1"/>
        <v>0</v>
      </c>
      <c r="P17" s="153">
        <f t="shared" si="1"/>
        <v>0</v>
      </c>
      <c r="Q17" s="153">
        <f t="shared" si="1"/>
        <v>120</v>
      </c>
      <c r="R17" s="73">
        <f t="shared" si="1"/>
        <v>0</v>
      </c>
      <c r="S17" s="73">
        <f t="shared" si="1"/>
        <v>0</v>
      </c>
      <c r="T17" s="73">
        <f t="shared" si="1"/>
        <v>0</v>
      </c>
    </row>
    <row r="18" spans="1:21" s="58" customFormat="1" ht="123.75" x14ac:dyDescent="0.2">
      <c r="B18" s="230" t="s">
        <v>38</v>
      </c>
      <c r="C18" s="232" t="s">
        <v>3</v>
      </c>
      <c r="D18" s="79" t="s">
        <v>124</v>
      </c>
      <c r="E18" s="80">
        <v>0</v>
      </c>
      <c r="F18" s="80">
        <v>0</v>
      </c>
      <c r="G18" s="80">
        <v>0</v>
      </c>
      <c r="H18" s="80">
        <v>0</v>
      </c>
      <c r="I18" s="155">
        <v>0</v>
      </c>
      <c r="J18" s="80">
        <v>2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155">
        <v>0</v>
      </c>
      <c r="Q18" s="155">
        <v>120</v>
      </c>
      <c r="R18" s="80">
        <v>0</v>
      </c>
      <c r="S18" s="80">
        <v>0</v>
      </c>
      <c r="T18" s="80">
        <v>0</v>
      </c>
    </row>
    <row r="19" spans="1:21" s="58" customFormat="1" ht="22.5" x14ac:dyDescent="0.2">
      <c r="B19" s="231"/>
      <c r="C19" s="233"/>
      <c r="D19" s="79" t="s">
        <v>123</v>
      </c>
      <c r="E19" s="80">
        <v>0</v>
      </c>
      <c r="F19" s="80">
        <v>0</v>
      </c>
      <c r="G19" s="80">
        <v>0</v>
      </c>
      <c r="H19" s="80">
        <v>0</v>
      </c>
      <c r="I19" s="155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155">
        <v>0</v>
      </c>
      <c r="Q19" s="155">
        <v>0</v>
      </c>
      <c r="R19" s="80">
        <v>0</v>
      </c>
      <c r="S19" s="80">
        <v>0</v>
      </c>
      <c r="T19" s="80">
        <v>0</v>
      </c>
    </row>
    <row r="20" spans="1:21" s="58" customFormat="1" ht="73.5" x14ac:dyDescent="0.2">
      <c r="B20" s="74" t="s">
        <v>130</v>
      </c>
      <c r="C20" s="203" t="s">
        <v>9</v>
      </c>
      <c r="D20" s="204"/>
      <c r="E20" s="73">
        <f>IF(E21+E22=G20+H20,(G20+H20),"ОШ!")</f>
        <v>0</v>
      </c>
      <c r="F20" s="73" t="s">
        <v>40</v>
      </c>
      <c r="G20" s="73">
        <f>G21+G22</f>
        <v>0</v>
      </c>
      <c r="H20" s="73">
        <f>IF((H21+H22)=SUM(K20:M20),SUM(K20:M20),"`ОШ!`")</f>
        <v>0</v>
      </c>
      <c r="I20" s="153">
        <f t="shared" ref="I20:T20" si="2">I21+I22</f>
        <v>0</v>
      </c>
      <c r="J20" s="73">
        <f t="shared" si="2"/>
        <v>0</v>
      </c>
      <c r="K20" s="73">
        <f t="shared" si="2"/>
        <v>0</v>
      </c>
      <c r="L20" s="73">
        <f t="shared" si="2"/>
        <v>0</v>
      </c>
      <c r="M20" s="73">
        <f t="shared" si="2"/>
        <v>0</v>
      </c>
      <c r="N20" s="73">
        <f t="shared" si="2"/>
        <v>0</v>
      </c>
      <c r="O20" s="73">
        <f t="shared" si="2"/>
        <v>0</v>
      </c>
      <c r="P20" s="153">
        <f t="shared" si="2"/>
        <v>0</v>
      </c>
      <c r="Q20" s="153">
        <f t="shared" si="2"/>
        <v>0</v>
      </c>
      <c r="R20" s="73" t="s">
        <v>40</v>
      </c>
      <c r="S20" s="73">
        <f t="shared" si="2"/>
        <v>0</v>
      </c>
      <c r="T20" s="73">
        <f t="shared" si="2"/>
        <v>0</v>
      </c>
      <c r="U20" s="81"/>
    </row>
    <row r="21" spans="1:21" s="58" customFormat="1" ht="52.9" customHeight="1" x14ac:dyDescent="0.2">
      <c r="B21" s="205" t="s">
        <v>130</v>
      </c>
      <c r="C21" s="207" t="s">
        <v>3</v>
      </c>
      <c r="D21" s="76" t="s">
        <v>124</v>
      </c>
      <c r="E21" s="80"/>
      <c r="F21" s="78"/>
      <c r="G21" s="80"/>
      <c r="H21" s="80"/>
      <c r="I21" s="155"/>
      <c r="J21" s="80"/>
      <c r="K21" s="80"/>
      <c r="L21" s="80"/>
      <c r="M21" s="80"/>
      <c r="N21" s="80"/>
      <c r="O21" s="80"/>
      <c r="P21" s="155"/>
      <c r="Q21" s="155"/>
      <c r="R21" s="78"/>
      <c r="S21" s="80"/>
      <c r="T21" s="80"/>
    </row>
    <row r="22" spans="1:21" s="58" customFormat="1" ht="25.15" customHeight="1" x14ac:dyDescent="0.2">
      <c r="B22" s="206"/>
      <c r="C22" s="208"/>
      <c r="D22" s="76" t="s">
        <v>123</v>
      </c>
      <c r="E22" s="80"/>
      <c r="F22" s="78"/>
      <c r="G22" s="80"/>
      <c r="H22" s="80"/>
      <c r="I22" s="155"/>
      <c r="J22" s="80"/>
      <c r="K22" s="80"/>
      <c r="L22" s="80"/>
      <c r="M22" s="80"/>
      <c r="N22" s="80"/>
      <c r="O22" s="80"/>
      <c r="P22" s="155"/>
      <c r="Q22" s="155"/>
      <c r="R22" s="78"/>
      <c r="S22" s="80"/>
      <c r="T22" s="80"/>
    </row>
    <row r="23" spans="1:21" s="58" customFormat="1" ht="23.45" customHeight="1" x14ac:dyDescent="0.2">
      <c r="A23" s="69"/>
      <c r="B23" s="74" t="s">
        <v>64</v>
      </c>
      <c r="C23" s="82" t="s">
        <v>76</v>
      </c>
      <c r="D23" s="75"/>
      <c r="E23" s="73">
        <v>148</v>
      </c>
      <c r="F23" s="73" t="s">
        <v>40</v>
      </c>
      <c r="G23" s="73">
        <v>52</v>
      </c>
      <c r="H23" s="73">
        <v>96</v>
      </c>
      <c r="I23" s="153">
        <v>2699</v>
      </c>
      <c r="J23" s="73">
        <v>16</v>
      </c>
      <c r="K23" s="73">
        <v>62</v>
      </c>
      <c r="L23" s="73">
        <v>30</v>
      </c>
      <c r="M23" s="73">
        <v>4</v>
      </c>
      <c r="N23" s="73">
        <v>15</v>
      </c>
      <c r="O23" s="73">
        <v>4</v>
      </c>
      <c r="P23" s="153">
        <v>2478</v>
      </c>
      <c r="Q23" s="153">
        <v>1809.53629</v>
      </c>
      <c r="R23" s="73">
        <v>10</v>
      </c>
      <c r="S23" s="73">
        <v>59</v>
      </c>
      <c r="T23" s="73">
        <v>17</v>
      </c>
    </row>
    <row r="24" spans="1:21" ht="28.15" customHeight="1" x14ac:dyDescent="0.2">
      <c r="A24" s="69"/>
      <c r="B24" s="74" t="s">
        <v>65</v>
      </c>
      <c r="C24" s="203" t="s">
        <v>9</v>
      </c>
      <c r="D24" s="204"/>
      <c r="E24" s="73">
        <f>IF((SUM(E25:E28)=SUM(G24:H24)),SUM(G24:H24),"`ОШ!`")</f>
        <v>0</v>
      </c>
      <c r="F24" s="73" t="s">
        <v>40</v>
      </c>
      <c r="G24" s="73">
        <f>SUM(G25:G28)</f>
        <v>0</v>
      </c>
      <c r="H24" s="73">
        <f>IF((SUM(H25:H28)=SUM(K24:M24)),SUM(K24:M24),"`ОШ!`")</f>
        <v>0</v>
      </c>
      <c r="I24" s="153">
        <f t="shared" ref="I24:Q24" si="3">SUM(I25:I28)</f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153">
        <f t="shared" si="3"/>
        <v>0</v>
      </c>
      <c r="Q24" s="153">
        <f t="shared" si="3"/>
        <v>0</v>
      </c>
      <c r="R24" s="73" t="s">
        <v>40</v>
      </c>
      <c r="S24" s="73">
        <f>SUM(S25:S28)</f>
        <v>0</v>
      </c>
      <c r="T24" s="73">
        <f>SUM(T25:T28)</f>
        <v>0</v>
      </c>
    </row>
    <row r="25" spans="1:21" s="58" customFormat="1" ht="123.75" x14ac:dyDescent="0.2">
      <c r="B25" s="205" t="s">
        <v>65</v>
      </c>
      <c r="C25" s="207" t="s">
        <v>3</v>
      </c>
      <c r="D25" s="76" t="s">
        <v>124</v>
      </c>
      <c r="E25" s="77"/>
      <c r="F25" s="78"/>
      <c r="G25" s="77"/>
      <c r="H25" s="77"/>
      <c r="I25" s="154"/>
      <c r="J25" s="77"/>
      <c r="K25" s="77"/>
      <c r="L25" s="77"/>
      <c r="M25" s="77"/>
      <c r="N25" s="77"/>
      <c r="O25" s="77"/>
      <c r="P25" s="154"/>
      <c r="Q25" s="154"/>
      <c r="R25" s="78"/>
      <c r="S25" s="77"/>
      <c r="T25" s="77"/>
    </row>
    <row r="26" spans="1:21" s="58" customFormat="1" ht="22.5" x14ac:dyDescent="0.2">
      <c r="B26" s="223"/>
      <c r="C26" s="208"/>
      <c r="D26" s="76" t="s">
        <v>123</v>
      </c>
      <c r="E26" s="77"/>
      <c r="F26" s="78"/>
      <c r="G26" s="77"/>
      <c r="H26" s="77"/>
      <c r="I26" s="154"/>
      <c r="J26" s="77"/>
      <c r="K26" s="77"/>
      <c r="L26" s="77"/>
      <c r="M26" s="77"/>
      <c r="N26" s="77"/>
      <c r="O26" s="77"/>
      <c r="P26" s="154"/>
      <c r="Q26" s="154"/>
      <c r="R26" s="78"/>
      <c r="S26" s="77"/>
      <c r="T26" s="77"/>
    </row>
    <row r="27" spans="1:21" s="58" customFormat="1" ht="123.75" x14ac:dyDescent="0.2">
      <c r="B27" s="223"/>
      <c r="C27" s="207" t="s">
        <v>4</v>
      </c>
      <c r="D27" s="76" t="s">
        <v>124</v>
      </c>
      <c r="E27" s="77"/>
      <c r="F27" s="78"/>
      <c r="G27" s="77"/>
      <c r="H27" s="77"/>
      <c r="I27" s="154"/>
      <c r="J27" s="77"/>
      <c r="K27" s="77"/>
      <c r="L27" s="77"/>
      <c r="M27" s="77"/>
      <c r="N27" s="77"/>
      <c r="O27" s="77"/>
      <c r="P27" s="154"/>
      <c r="Q27" s="154"/>
      <c r="R27" s="78"/>
      <c r="S27" s="77"/>
      <c r="T27" s="77"/>
    </row>
    <row r="28" spans="1:21" s="58" customFormat="1" ht="22.5" x14ac:dyDescent="0.2">
      <c r="B28" s="206"/>
      <c r="C28" s="208"/>
      <c r="D28" s="76" t="s">
        <v>123</v>
      </c>
      <c r="E28" s="77"/>
      <c r="F28" s="78"/>
      <c r="G28" s="77"/>
      <c r="H28" s="77"/>
      <c r="I28" s="154"/>
      <c r="J28" s="77"/>
      <c r="K28" s="77"/>
      <c r="L28" s="77"/>
      <c r="M28" s="77"/>
      <c r="N28" s="77"/>
      <c r="O28" s="77"/>
      <c r="P28" s="154"/>
      <c r="Q28" s="154"/>
      <c r="R28" s="78"/>
      <c r="S28" s="77"/>
      <c r="T28" s="77"/>
    </row>
    <row r="29" spans="1:21" ht="36.6" customHeight="1" x14ac:dyDescent="0.2">
      <c r="A29" s="69"/>
      <c r="B29" s="74" t="s">
        <v>66</v>
      </c>
      <c r="C29" s="203" t="s">
        <v>9</v>
      </c>
      <c r="D29" s="204"/>
      <c r="E29" s="73">
        <f>IF((E30+E31+E32+E33)=SUM(G29:H29),SUM(G29:H29),"`ОШ!`")</f>
        <v>81</v>
      </c>
      <c r="F29" s="73">
        <f>F30+F31+F32+F33</f>
        <v>7</v>
      </c>
      <c r="G29" s="73">
        <f>G30+G31+G32+G33</f>
        <v>27</v>
      </c>
      <c r="H29" s="73">
        <f>IF((H30+H31+H32+H33)=SUM(K29:M29),SUM(K29:M29),"`ОШ!`")</f>
        <v>54</v>
      </c>
      <c r="I29" s="153">
        <f t="shared" ref="I29:Q29" si="4">I30+I31+I32+I33</f>
        <v>810</v>
      </c>
      <c r="J29" s="73">
        <f t="shared" si="4"/>
        <v>5</v>
      </c>
      <c r="K29" s="73">
        <f t="shared" si="4"/>
        <v>25</v>
      </c>
      <c r="L29" s="73">
        <f t="shared" si="4"/>
        <v>15</v>
      </c>
      <c r="M29" s="73">
        <f t="shared" si="4"/>
        <v>14</v>
      </c>
      <c r="N29" s="73">
        <f t="shared" si="4"/>
        <v>16</v>
      </c>
      <c r="O29" s="73">
        <f t="shared" si="4"/>
        <v>14</v>
      </c>
      <c r="P29" s="153">
        <f t="shared" si="4"/>
        <v>570</v>
      </c>
      <c r="Q29" s="153">
        <f t="shared" si="4"/>
        <v>430</v>
      </c>
      <c r="R29" s="73" t="s">
        <v>40</v>
      </c>
      <c r="S29" s="73">
        <f>S30+S31+S32+S33</f>
        <v>34</v>
      </c>
      <c r="T29" s="73" t="s">
        <v>40</v>
      </c>
    </row>
    <row r="30" spans="1:21" s="58" customFormat="1" ht="17.45" customHeight="1" x14ac:dyDescent="0.2">
      <c r="B30" s="205" t="s">
        <v>43</v>
      </c>
      <c r="C30" s="83" t="s">
        <v>3</v>
      </c>
      <c r="D30" s="84"/>
      <c r="E30" s="77">
        <v>80</v>
      </c>
      <c r="F30" s="77">
        <v>7</v>
      </c>
      <c r="G30" s="77">
        <v>27</v>
      </c>
      <c r="H30" s="77">
        <v>53</v>
      </c>
      <c r="I30" s="154">
        <v>795</v>
      </c>
      <c r="J30" s="77">
        <v>5</v>
      </c>
      <c r="K30" s="77">
        <v>25</v>
      </c>
      <c r="L30" s="77">
        <v>15</v>
      </c>
      <c r="M30" s="77">
        <v>13</v>
      </c>
      <c r="N30" s="77">
        <v>15</v>
      </c>
      <c r="O30" s="77">
        <v>13</v>
      </c>
      <c r="P30" s="154">
        <v>570</v>
      </c>
      <c r="Q30" s="154">
        <v>430</v>
      </c>
      <c r="R30" s="78">
        <v>0</v>
      </c>
      <c r="S30" s="77">
        <v>34</v>
      </c>
      <c r="T30" s="78">
        <v>0</v>
      </c>
    </row>
    <row r="31" spans="1:21" s="58" customFormat="1" ht="33.75" x14ac:dyDescent="0.2">
      <c r="B31" s="206"/>
      <c r="C31" s="83" t="s">
        <v>4</v>
      </c>
      <c r="D31" s="84"/>
      <c r="E31" s="77">
        <v>1</v>
      </c>
      <c r="F31" s="77">
        <v>0</v>
      </c>
      <c r="G31" s="77">
        <v>0</v>
      </c>
      <c r="H31" s="77">
        <v>1</v>
      </c>
      <c r="I31" s="154">
        <v>15</v>
      </c>
      <c r="J31" s="77">
        <v>0</v>
      </c>
      <c r="K31" s="77">
        <v>0</v>
      </c>
      <c r="L31" s="77">
        <v>0</v>
      </c>
      <c r="M31" s="77">
        <v>1</v>
      </c>
      <c r="N31" s="77">
        <v>1</v>
      </c>
      <c r="O31" s="77">
        <v>1</v>
      </c>
      <c r="P31" s="154">
        <v>0</v>
      </c>
      <c r="Q31" s="154">
        <v>0</v>
      </c>
      <c r="R31" s="78">
        <v>0</v>
      </c>
      <c r="S31" s="77">
        <v>0</v>
      </c>
      <c r="T31" s="78">
        <v>0</v>
      </c>
    </row>
    <row r="32" spans="1:21" s="58" customFormat="1" ht="18.600000000000001" customHeight="1" x14ac:dyDescent="0.2">
      <c r="B32" s="205" t="s">
        <v>44</v>
      </c>
      <c r="C32" s="83" t="s">
        <v>3</v>
      </c>
      <c r="D32" s="84"/>
      <c r="E32" s="77">
        <v>0</v>
      </c>
      <c r="F32" s="77">
        <v>0</v>
      </c>
      <c r="G32" s="77">
        <v>0</v>
      </c>
      <c r="H32" s="77">
        <v>0</v>
      </c>
      <c r="I32" s="154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154">
        <v>0</v>
      </c>
      <c r="Q32" s="154">
        <v>0</v>
      </c>
      <c r="R32" s="78">
        <v>0</v>
      </c>
      <c r="S32" s="77">
        <v>0</v>
      </c>
      <c r="T32" s="78">
        <v>0</v>
      </c>
    </row>
    <row r="33" spans="1:20" s="58" customFormat="1" ht="33.75" x14ac:dyDescent="0.2">
      <c r="B33" s="206"/>
      <c r="C33" s="83" t="s">
        <v>4</v>
      </c>
      <c r="D33" s="84"/>
      <c r="E33" s="77">
        <v>0</v>
      </c>
      <c r="F33" s="77">
        <v>0</v>
      </c>
      <c r="G33" s="77">
        <v>0</v>
      </c>
      <c r="H33" s="77">
        <v>0</v>
      </c>
      <c r="I33" s="154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154">
        <v>0</v>
      </c>
      <c r="Q33" s="154">
        <v>0</v>
      </c>
      <c r="R33" s="78">
        <v>0</v>
      </c>
      <c r="S33" s="77">
        <v>0</v>
      </c>
      <c r="T33" s="78">
        <v>0</v>
      </c>
    </row>
    <row r="34" spans="1:20" ht="25.9" customHeight="1" x14ac:dyDescent="0.2">
      <c r="A34" s="69"/>
      <c r="B34" s="74" t="s">
        <v>67</v>
      </c>
      <c r="C34" s="203" t="s">
        <v>9</v>
      </c>
      <c r="D34" s="204"/>
      <c r="E34" s="73">
        <f>IF((SUM(E35:E38)=SUM(G34:H34)),SUM(G34:H34),"`ОШ!`")</f>
        <v>128</v>
      </c>
      <c r="F34" s="73">
        <f>SUM(F35:F38)</f>
        <v>4</v>
      </c>
      <c r="G34" s="73">
        <f>SUM(G35:G38)</f>
        <v>28</v>
      </c>
      <c r="H34" s="73">
        <f>IF((SUM(H35:H38)=SUM(K34:M34)),SUM(K34:M34),"`ОШ!`")</f>
        <v>100</v>
      </c>
      <c r="I34" s="153">
        <f t="shared" ref="I34:Q34" si="5">SUM(I35:I38)</f>
        <v>16713.535</v>
      </c>
      <c r="J34" s="73">
        <f t="shared" si="5"/>
        <v>18</v>
      </c>
      <c r="K34" s="73">
        <f t="shared" si="5"/>
        <v>49</v>
      </c>
      <c r="L34" s="73">
        <f t="shared" si="5"/>
        <v>38</v>
      </c>
      <c r="M34" s="73">
        <f t="shared" si="5"/>
        <v>13</v>
      </c>
      <c r="N34" s="73">
        <f t="shared" si="5"/>
        <v>35</v>
      </c>
      <c r="O34" s="73">
        <f t="shared" si="5"/>
        <v>8</v>
      </c>
      <c r="P34" s="153">
        <f t="shared" si="5"/>
        <v>14733.535</v>
      </c>
      <c r="Q34" s="153">
        <f t="shared" si="5"/>
        <v>14713.048760000001</v>
      </c>
      <c r="R34" s="73" t="s">
        <v>40</v>
      </c>
      <c r="S34" s="73">
        <f>SUM(S35:S38)</f>
        <v>31</v>
      </c>
      <c r="T34" s="73">
        <f>SUM(T35:T38)</f>
        <v>24</v>
      </c>
    </row>
    <row r="35" spans="1:20" ht="123.75" x14ac:dyDescent="0.2">
      <c r="B35" s="205" t="s">
        <v>67</v>
      </c>
      <c r="C35" s="207" t="s">
        <v>3</v>
      </c>
      <c r="D35" s="76" t="s">
        <v>124</v>
      </c>
      <c r="E35" s="77">
        <v>46</v>
      </c>
      <c r="F35" s="77">
        <v>0</v>
      </c>
      <c r="G35" s="77">
        <v>14</v>
      </c>
      <c r="H35" s="77">
        <v>32</v>
      </c>
      <c r="I35" s="154">
        <v>3348.5349999999999</v>
      </c>
      <c r="J35" s="77">
        <v>6</v>
      </c>
      <c r="K35" s="77">
        <v>21</v>
      </c>
      <c r="L35" s="77">
        <v>10</v>
      </c>
      <c r="M35" s="77">
        <v>1</v>
      </c>
      <c r="N35" s="77">
        <v>11</v>
      </c>
      <c r="O35" s="77">
        <v>0</v>
      </c>
      <c r="P35" s="154">
        <v>3348.5349999999999</v>
      </c>
      <c r="Q35" s="154">
        <v>3762.82681</v>
      </c>
      <c r="R35" s="78">
        <v>0</v>
      </c>
      <c r="S35" s="77">
        <v>12</v>
      </c>
      <c r="T35" s="77">
        <v>12</v>
      </c>
    </row>
    <row r="36" spans="1:20" ht="22.5" x14ac:dyDescent="0.2">
      <c r="B36" s="223"/>
      <c r="C36" s="208"/>
      <c r="D36" s="76" t="s">
        <v>123</v>
      </c>
      <c r="E36" s="77">
        <v>82</v>
      </c>
      <c r="F36" s="77">
        <v>4</v>
      </c>
      <c r="G36" s="77">
        <v>14</v>
      </c>
      <c r="H36" s="77">
        <v>68</v>
      </c>
      <c r="I36" s="154">
        <v>13365</v>
      </c>
      <c r="J36" s="77">
        <v>12</v>
      </c>
      <c r="K36" s="77">
        <v>28</v>
      </c>
      <c r="L36" s="77">
        <v>28</v>
      </c>
      <c r="M36" s="77">
        <v>12</v>
      </c>
      <c r="N36" s="77">
        <v>24</v>
      </c>
      <c r="O36" s="77">
        <v>8</v>
      </c>
      <c r="P36" s="154">
        <v>11385</v>
      </c>
      <c r="Q36" s="154">
        <v>10950.221950000001</v>
      </c>
      <c r="R36" s="78">
        <v>0</v>
      </c>
      <c r="S36" s="77">
        <v>19</v>
      </c>
      <c r="T36" s="77">
        <v>12</v>
      </c>
    </row>
    <row r="37" spans="1:20" ht="123.75" x14ac:dyDescent="0.2">
      <c r="B37" s="223"/>
      <c r="C37" s="207" t="s">
        <v>4</v>
      </c>
      <c r="D37" s="76" t="s">
        <v>124</v>
      </c>
      <c r="E37" s="77">
        <v>0</v>
      </c>
      <c r="F37" s="77">
        <v>0</v>
      </c>
      <c r="G37" s="77">
        <v>0</v>
      </c>
      <c r="H37" s="77">
        <v>0</v>
      </c>
      <c r="I37" s="154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154">
        <v>0</v>
      </c>
      <c r="Q37" s="154">
        <v>0</v>
      </c>
      <c r="R37" s="78">
        <v>0</v>
      </c>
      <c r="S37" s="77">
        <v>0</v>
      </c>
      <c r="T37" s="77">
        <v>0</v>
      </c>
    </row>
    <row r="38" spans="1:20" ht="22.5" x14ac:dyDescent="0.2">
      <c r="B38" s="206"/>
      <c r="C38" s="208"/>
      <c r="D38" s="76" t="s">
        <v>123</v>
      </c>
      <c r="E38" s="77">
        <v>0</v>
      </c>
      <c r="F38" s="77">
        <v>0</v>
      </c>
      <c r="G38" s="77">
        <v>0</v>
      </c>
      <c r="H38" s="77">
        <v>0</v>
      </c>
      <c r="I38" s="154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154">
        <v>0</v>
      </c>
      <c r="Q38" s="154">
        <v>0</v>
      </c>
      <c r="R38" s="78">
        <v>0</v>
      </c>
      <c r="S38" s="77">
        <v>0</v>
      </c>
      <c r="T38" s="77">
        <v>0</v>
      </c>
    </row>
    <row r="39" spans="1:20" ht="58.15" customHeight="1" x14ac:dyDescent="0.2">
      <c r="A39" s="69"/>
      <c r="B39" s="74" t="s">
        <v>68</v>
      </c>
      <c r="C39" s="203" t="s">
        <v>9</v>
      </c>
      <c r="D39" s="204"/>
      <c r="E39" s="73">
        <f>IF((E40+E41)=SUM(G39:H39),SUM(G39:H39),"`ОШ!`")</f>
        <v>0</v>
      </c>
      <c r="F39" s="73">
        <f>F40+F41</f>
        <v>0</v>
      </c>
      <c r="G39" s="73">
        <f>G40+G41</f>
        <v>0</v>
      </c>
      <c r="H39" s="73">
        <f>IF((H40+H41)=SUM(K39:M39),SUM(K39:M39),"`ОШ!`")</f>
        <v>0</v>
      </c>
      <c r="I39" s="153">
        <f t="shared" ref="I39:Q39" si="6">I40+I41</f>
        <v>0</v>
      </c>
      <c r="J39" s="73">
        <f t="shared" si="6"/>
        <v>0</v>
      </c>
      <c r="K39" s="73">
        <f t="shared" si="6"/>
        <v>0</v>
      </c>
      <c r="L39" s="73">
        <f t="shared" si="6"/>
        <v>0</v>
      </c>
      <c r="M39" s="73">
        <f t="shared" si="6"/>
        <v>0</v>
      </c>
      <c r="N39" s="73">
        <f t="shared" si="6"/>
        <v>0</v>
      </c>
      <c r="O39" s="73">
        <f t="shared" si="6"/>
        <v>0</v>
      </c>
      <c r="P39" s="153">
        <f t="shared" si="6"/>
        <v>0</v>
      </c>
      <c r="Q39" s="153">
        <f t="shared" si="6"/>
        <v>0</v>
      </c>
      <c r="R39" s="73" t="s">
        <v>40</v>
      </c>
      <c r="S39" s="73">
        <f>S40+S41</f>
        <v>0</v>
      </c>
      <c r="T39" s="73">
        <f>T40+T41</f>
        <v>0</v>
      </c>
    </row>
    <row r="40" spans="1:20" s="58" customFormat="1" ht="32.450000000000003" customHeight="1" x14ac:dyDescent="0.2">
      <c r="B40" s="205" t="s">
        <v>68</v>
      </c>
      <c r="C40" s="83" t="s">
        <v>3</v>
      </c>
      <c r="D40" s="84"/>
      <c r="E40" s="77"/>
      <c r="F40" s="77"/>
      <c r="G40" s="77"/>
      <c r="H40" s="77"/>
      <c r="I40" s="154"/>
      <c r="J40" s="77"/>
      <c r="K40" s="77"/>
      <c r="L40" s="77"/>
      <c r="M40" s="77"/>
      <c r="N40" s="77"/>
      <c r="O40" s="77"/>
      <c r="P40" s="154"/>
      <c r="Q40" s="154"/>
      <c r="R40" s="78"/>
      <c r="S40" s="77"/>
      <c r="T40" s="77"/>
    </row>
    <row r="41" spans="1:20" s="58" customFormat="1" ht="30" customHeight="1" x14ac:dyDescent="0.2">
      <c r="B41" s="206"/>
      <c r="C41" s="83" t="s">
        <v>4</v>
      </c>
      <c r="D41" s="84"/>
      <c r="E41" s="77"/>
      <c r="F41" s="77"/>
      <c r="G41" s="77"/>
      <c r="H41" s="77"/>
      <c r="I41" s="154"/>
      <c r="J41" s="77"/>
      <c r="K41" s="77"/>
      <c r="L41" s="77"/>
      <c r="M41" s="77"/>
      <c r="N41" s="77"/>
      <c r="O41" s="77"/>
      <c r="P41" s="154"/>
      <c r="Q41" s="154"/>
      <c r="R41" s="78"/>
      <c r="S41" s="77"/>
      <c r="T41" s="77"/>
    </row>
    <row r="42" spans="1:20" s="58" customFormat="1" ht="49.15" customHeight="1" x14ac:dyDescent="0.2">
      <c r="A42" s="69"/>
      <c r="B42" s="85" t="s">
        <v>131</v>
      </c>
      <c r="C42" s="86" t="s">
        <v>3</v>
      </c>
      <c r="D42" s="87"/>
      <c r="E42" s="88">
        <f>G42+H42</f>
        <v>0</v>
      </c>
      <c r="F42" s="88"/>
      <c r="G42" s="88"/>
      <c r="H42" s="88">
        <f>K42+L42+M42</f>
        <v>0</v>
      </c>
      <c r="I42" s="156"/>
      <c r="J42" s="88"/>
      <c r="K42" s="88"/>
      <c r="L42" s="88"/>
      <c r="M42" s="88"/>
      <c r="N42" s="88"/>
      <c r="O42" s="88"/>
      <c r="P42" s="156"/>
      <c r="Q42" s="156"/>
      <c r="R42" s="73" t="s">
        <v>40</v>
      </c>
      <c r="S42" s="88"/>
      <c r="T42" s="88"/>
    </row>
    <row r="43" spans="1:20" ht="69" customHeight="1" x14ac:dyDescent="0.2">
      <c r="A43" s="69"/>
      <c r="B43" s="74" t="s">
        <v>69</v>
      </c>
      <c r="C43" s="203" t="s">
        <v>9</v>
      </c>
      <c r="D43" s="204"/>
      <c r="E43" s="73">
        <f>IF((SUM(E44:E56)-E48=SUM(G43:H43)),SUM(G43:H43),"`ОШ!`")</f>
        <v>42</v>
      </c>
      <c r="F43" s="73">
        <f>SUM(F44:F56)-F48</f>
        <v>4</v>
      </c>
      <c r="G43" s="73">
        <f>SUM(G44:G56)-G48</f>
        <v>5</v>
      </c>
      <c r="H43" s="73">
        <f>IF((SUM(H44:H56)-H48=SUM(K43:M43)),SUM(K43:M43),"`ОШ!`")</f>
        <v>37</v>
      </c>
      <c r="I43" s="153">
        <f>SUM(I44:I56)-I48</f>
        <v>2150.51145</v>
      </c>
      <c r="J43" s="73">
        <f t="shared" ref="J43:Q43" si="7">SUM(J44:J56)-J48</f>
        <v>3</v>
      </c>
      <c r="K43" s="73">
        <f t="shared" si="7"/>
        <v>15</v>
      </c>
      <c r="L43" s="73">
        <f t="shared" si="7"/>
        <v>18</v>
      </c>
      <c r="M43" s="73">
        <f t="shared" si="7"/>
        <v>4</v>
      </c>
      <c r="N43" s="73">
        <f t="shared" si="7"/>
        <v>3</v>
      </c>
      <c r="O43" s="73">
        <f t="shared" si="7"/>
        <v>3</v>
      </c>
      <c r="P43" s="153">
        <f t="shared" si="7"/>
        <v>2090.51145</v>
      </c>
      <c r="Q43" s="153">
        <f t="shared" si="7"/>
        <v>987.11144999999999</v>
      </c>
      <c r="R43" s="73" t="s">
        <v>40</v>
      </c>
      <c r="S43" s="73">
        <f>SUM(S44:S56)-S48</f>
        <v>23</v>
      </c>
      <c r="T43" s="73">
        <f>SUM(T44:T56)-T48</f>
        <v>11</v>
      </c>
    </row>
    <row r="44" spans="1:20" ht="123.75" x14ac:dyDescent="0.2">
      <c r="B44" s="221" t="s">
        <v>70</v>
      </c>
      <c r="C44" s="207" t="s">
        <v>3</v>
      </c>
      <c r="D44" s="76" t="s">
        <v>124</v>
      </c>
      <c r="E44" s="77">
        <v>2</v>
      </c>
      <c r="F44" s="77">
        <v>0</v>
      </c>
      <c r="G44" s="77">
        <v>0</v>
      </c>
      <c r="H44" s="77">
        <v>2</v>
      </c>
      <c r="I44" s="154">
        <v>120</v>
      </c>
      <c r="J44" s="77">
        <v>0</v>
      </c>
      <c r="K44" s="77">
        <v>2</v>
      </c>
      <c r="L44" s="77">
        <v>0</v>
      </c>
      <c r="M44" s="77">
        <v>0</v>
      </c>
      <c r="N44" s="77">
        <v>0</v>
      </c>
      <c r="O44" s="77">
        <v>0</v>
      </c>
      <c r="P44" s="154">
        <v>120</v>
      </c>
      <c r="Q44" s="154">
        <v>120</v>
      </c>
      <c r="R44" s="78">
        <v>0</v>
      </c>
      <c r="S44" s="77">
        <v>1</v>
      </c>
      <c r="T44" s="77">
        <v>1</v>
      </c>
    </row>
    <row r="45" spans="1:20" ht="22.5" x14ac:dyDescent="0.2">
      <c r="B45" s="224"/>
      <c r="C45" s="208"/>
      <c r="D45" s="76" t="s">
        <v>123</v>
      </c>
      <c r="E45" s="77">
        <v>28</v>
      </c>
      <c r="F45" s="77">
        <v>3</v>
      </c>
      <c r="G45" s="77">
        <v>3</v>
      </c>
      <c r="H45" s="77">
        <v>25</v>
      </c>
      <c r="I45" s="154">
        <v>1750.51145</v>
      </c>
      <c r="J45" s="77">
        <v>1</v>
      </c>
      <c r="K45" s="77">
        <v>9</v>
      </c>
      <c r="L45" s="77">
        <v>15</v>
      </c>
      <c r="M45" s="77">
        <v>1</v>
      </c>
      <c r="N45" s="77">
        <v>0</v>
      </c>
      <c r="O45" s="77">
        <v>0</v>
      </c>
      <c r="P45" s="154">
        <v>1750.51145</v>
      </c>
      <c r="Q45" s="154">
        <v>730.51144999999997</v>
      </c>
      <c r="R45" s="78">
        <v>0</v>
      </c>
      <c r="S45" s="77">
        <v>15</v>
      </c>
      <c r="T45" s="77">
        <v>10</v>
      </c>
    </row>
    <row r="46" spans="1:20" ht="123.75" x14ac:dyDescent="0.2">
      <c r="B46" s="224"/>
      <c r="C46" s="207" t="s">
        <v>4</v>
      </c>
      <c r="D46" s="76" t="s">
        <v>124</v>
      </c>
      <c r="E46" s="77">
        <v>0</v>
      </c>
      <c r="F46" s="77">
        <v>0</v>
      </c>
      <c r="G46" s="77">
        <v>0</v>
      </c>
      <c r="H46" s="77">
        <v>0</v>
      </c>
      <c r="I46" s="154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154">
        <v>0</v>
      </c>
      <c r="Q46" s="154">
        <v>0</v>
      </c>
      <c r="R46" s="78">
        <v>0</v>
      </c>
      <c r="S46" s="77">
        <v>0</v>
      </c>
      <c r="T46" s="77">
        <v>0</v>
      </c>
    </row>
    <row r="47" spans="1:20" ht="22.5" x14ac:dyDescent="0.2">
      <c r="B47" s="225"/>
      <c r="C47" s="208"/>
      <c r="D47" s="76" t="s">
        <v>123</v>
      </c>
      <c r="E47" s="77">
        <v>0</v>
      </c>
      <c r="F47" s="77">
        <v>0</v>
      </c>
      <c r="G47" s="77">
        <v>0</v>
      </c>
      <c r="H47" s="77">
        <v>0</v>
      </c>
      <c r="I47" s="154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154">
        <v>0</v>
      </c>
      <c r="Q47" s="154">
        <v>0</v>
      </c>
      <c r="R47" s="78">
        <v>0</v>
      </c>
      <c r="S47" s="77">
        <v>0</v>
      </c>
      <c r="T47" s="77">
        <v>0</v>
      </c>
    </row>
    <row r="48" spans="1:20" ht="23.45" customHeight="1" x14ac:dyDescent="0.2">
      <c r="B48" s="89" t="s">
        <v>70</v>
      </c>
      <c r="C48" s="228" t="s">
        <v>132</v>
      </c>
      <c r="D48" s="229"/>
      <c r="E48" s="77"/>
      <c r="F48" s="77"/>
      <c r="G48" s="77"/>
      <c r="H48" s="77"/>
      <c r="I48" s="154"/>
      <c r="J48" s="77"/>
      <c r="K48" s="77"/>
      <c r="L48" s="77"/>
      <c r="M48" s="77"/>
      <c r="N48" s="77"/>
      <c r="O48" s="77"/>
      <c r="P48" s="154"/>
      <c r="Q48" s="154"/>
      <c r="R48" s="78"/>
      <c r="S48" s="77"/>
      <c r="T48" s="77"/>
    </row>
    <row r="49" spans="1:20" ht="123.75" x14ac:dyDescent="0.2">
      <c r="B49" s="221" t="s">
        <v>71</v>
      </c>
      <c r="C49" s="207" t="s">
        <v>3</v>
      </c>
      <c r="D49" s="76" t="s">
        <v>124</v>
      </c>
      <c r="E49" s="77">
        <v>0</v>
      </c>
      <c r="F49" s="77">
        <v>0</v>
      </c>
      <c r="G49" s="77">
        <v>0</v>
      </c>
      <c r="H49" s="77">
        <v>0</v>
      </c>
      <c r="I49" s="154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154">
        <v>0</v>
      </c>
      <c r="Q49" s="154">
        <v>0</v>
      </c>
      <c r="R49" s="78">
        <v>0</v>
      </c>
      <c r="S49" s="77">
        <v>0</v>
      </c>
      <c r="T49" s="77">
        <v>0</v>
      </c>
    </row>
    <row r="50" spans="1:20" ht="22.5" x14ac:dyDescent="0.2">
      <c r="B50" s="224"/>
      <c r="C50" s="208"/>
      <c r="D50" s="76" t="s">
        <v>123</v>
      </c>
      <c r="E50" s="77">
        <v>1</v>
      </c>
      <c r="F50" s="77">
        <v>0</v>
      </c>
      <c r="G50" s="77">
        <v>0</v>
      </c>
      <c r="H50" s="77">
        <v>1</v>
      </c>
      <c r="I50" s="154">
        <v>100</v>
      </c>
      <c r="J50" s="77">
        <v>1</v>
      </c>
      <c r="K50" s="77">
        <v>0</v>
      </c>
      <c r="L50" s="77">
        <v>1</v>
      </c>
      <c r="M50" s="77">
        <v>0</v>
      </c>
      <c r="N50" s="77">
        <v>0</v>
      </c>
      <c r="O50" s="77">
        <v>0</v>
      </c>
      <c r="P50" s="154">
        <v>100</v>
      </c>
      <c r="Q50" s="154">
        <v>20</v>
      </c>
      <c r="R50" s="78">
        <v>0</v>
      </c>
      <c r="S50" s="77">
        <v>1</v>
      </c>
      <c r="T50" s="77">
        <v>0</v>
      </c>
    </row>
    <row r="51" spans="1:20" ht="123.75" x14ac:dyDescent="0.2">
      <c r="B51" s="224"/>
      <c r="C51" s="207" t="s">
        <v>4</v>
      </c>
      <c r="D51" s="76" t="s">
        <v>124</v>
      </c>
      <c r="E51" s="77">
        <v>0</v>
      </c>
      <c r="F51" s="77">
        <v>0</v>
      </c>
      <c r="G51" s="77">
        <v>0</v>
      </c>
      <c r="H51" s="77">
        <v>0</v>
      </c>
      <c r="I51" s="154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54">
        <v>0</v>
      </c>
      <c r="Q51" s="154">
        <v>0</v>
      </c>
      <c r="R51" s="78">
        <v>0</v>
      </c>
      <c r="S51" s="77">
        <v>0</v>
      </c>
      <c r="T51" s="77">
        <v>0</v>
      </c>
    </row>
    <row r="52" spans="1:20" ht="22.5" x14ac:dyDescent="0.2">
      <c r="B52" s="225"/>
      <c r="C52" s="208"/>
      <c r="D52" s="76" t="s">
        <v>123</v>
      </c>
      <c r="E52" s="77">
        <v>0</v>
      </c>
      <c r="F52" s="77">
        <v>0</v>
      </c>
      <c r="G52" s="77">
        <v>0</v>
      </c>
      <c r="H52" s="77">
        <v>0</v>
      </c>
      <c r="I52" s="15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154">
        <v>0</v>
      </c>
      <c r="Q52" s="154">
        <v>0</v>
      </c>
      <c r="R52" s="78">
        <v>0</v>
      </c>
      <c r="S52" s="77">
        <v>0</v>
      </c>
      <c r="T52" s="77">
        <v>0</v>
      </c>
    </row>
    <row r="53" spans="1:20" ht="123.75" x14ac:dyDescent="0.2">
      <c r="B53" s="221" t="s">
        <v>72</v>
      </c>
      <c r="C53" s="207" t="s">
        <v>3</v>
      </c>
      <c r="D53" s="76" t="s">
        <v>124</v>
      </c>
      <c r="E53" s="77">
        <v>0</v>
      </c>
      <c r="F53" s="77">
        <v>0</v>
      </c>
      <c r="G53" s="77">
        <v>0</v>
      </c>
      <c r="H53" s="77">
        <v>0</v>
      </c>
      <c r="I53" s="154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154">
        <v>0</v>
      </c>
      <c r="Q53" s="154">
        <v>0</v>
      </c>
      <c r="R53" s="78">
        <v>0</v>
      </c>
      <c r="S53" s="77">
        <v>0</v>
      </c>
      <c r="T53" s="77">
        <v>0</v>
      </c>
    </row>
    <row r="54" spans="1:20" ht="22.5" x14ac:dyDescent="0.2">
      <c r="B54" s="224"/>
      <c r="C54" s="208"/>
      <c r="D54" s="76" t="s">
        <v>123</v>
      </c>
      <c r="E54" s="77">
        <v>11</v>
      </c>
      <c r="F54" s="77">
        <v>1</v>
      </c>
      <c r="G54" s="77">
        <v>2</v>
      </c>
      <c r="H54" s="77">
        <v>9</v>
      </c>
      <c r="I54" s="154">
        <v>180</v>
      </c>
      <c r="J54" s="77">
        <v>1</v>
      </c>
      <c r="K54" s="77">
        <v>4</v>
      </c>
      <c r="L54" s="77">
        <v>2</v>
      </c>
      <c r="M54" s="77">
        <v>3</v>
      </c>
      <c r="N54" s="77">
        <v>3</v>
      </c>
      <c r="O54" s="77">
        <v>3</v>
      </c>
      <c r="P54" s="154">
        <v>120</v>
      </c>
      <c r="Q54" s="154">
        <v>116.6</v>
      </c>
      <c r="R54" s="78">
        <v>0</v>
      </c>
      <c r="S54" s="77">
        <v>6</v>
      </c>
      <c r="T54" s="77">
        <v>0</v>
      </c>
    </row>
    <row r="55" spans="1:20" ht="123.75" x14ac:dyDescent="0.2">
      <c r="B55" s="224"/>
      <c r="C55" s="207" t="s">
        <v>4</v>
      </c>
      <c r="D55" s="76" t="s">
        <v>124</v>
      </c>
      <c r="E55" s="77">
        <v>0</v>
      </c>
      <c r="F55" s="77">
        <v>0</v>
      </c>
      <c r="G55" s="77">
        <v>0</v>
      </c>
      <c r="H55" s="77">
        <v>0</v>
      </c>
      <c r="I55" s="154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154">
        <v>0</v>
      </c>
      <c r="Q55" s="154">
        <v>0</v>
      </c>
      <c r="R55" s="78">
        <v>0</v>
      </c>
      <c r="S55" s="77">
        <v>0</v>
      </c>
      <c r="T55" s="77">
        <v>0</v>
      </c>
    </row>
    <row r="56" spans="1:20" ht="22.5" x14ac:dyDescent="0.2">
      <c r="B56" s="225"/>
      <c r="C56" s="208"/>
      <c r="D56" s="76" t="s">
        <v>123</v>
      </c>
      <c r="E56" s="77">
        <v>0</v>
      </c>
      <c r="F56" s="77">
        <v>0</v>
      </c>
      <c r="G56" s="77">
        <v>0</v>
      </c>
      <c r="H56" s="77">
        <v>0</v>
      </c>
      <c r="I56" s="154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154">
        <v>0</v>
      </c>
      <c r="Q56" s="154">
        <v>0</v>
      </c>
      <c r="R56" s="78">
        <v>0</v>
      </c>
      <c r="S56" s="77">
        <v>0</v>
      </c>
      <c r="T56" s="77">
        <v>0</v>
      </c>
    </row>
    <row r="57" spans="1:20" ht="28.15" customHeight="1" x14ac:dyDescent="0.2">
      <c r="A57" s="69"/>
      <c r="B57" s="74" t="s">
        <v>73</v>
      </c>
      <c r="C57" s="203" t="s">
        <v>9</v>
      </c>
      <c r="D57" s="204"/>
      <c r="E57" s="73">
        <f>IF((SUM(E58:E60)=SUM(G57:H57)),SUM(G57:H57),"`ОШ!`")</f>
        <v>11</v>
      </c>
      <c r="F57" s="73">
        <f>SUM(F58:F60)</f>
        <v>0</v>
      </c>
      <c r="G57" s="73">
        <f>SUM(G58:G60)</f>
        <v>3</v>
      </c>
      <c r="H57" s="73">
        <f>IF((SUM(H58:H60)=SUM(K57:M57)),SUM(K57:M57),"`ОШ!`")</f>
        <v>8</v>
      </c>
      <c r="I57" s="153">
        <f t="shared" ref="I57:Q57" si="8">SUM(I58:I60)</f>
        <v>552</v>
      </c>
      <c r="J57" s="73">
        <f t="shared" si="8"/>
        <v>2</v>
      </c>
      <c r="K57" s="73">
        <f t="shared" si="8"/>
        <v>3</v>
      </c>
      <c r="L57" s="73">
        <f t="shared" si="8"/>
        <v>2</v>
      </c>
      <c r="M57" s="73">
        <f t="shared" si="8"/>
        <v>3</v>
      </c>
      <c r="N57" s="73">
        <f t="shared" si="8"/>
        <v>3</v>
      </c>
      <c r="O57" s="73">
        <f t="shared" si="8"/>
        <v>0</v>
      </c>
      <c r="P57" s="153">
        <f t="shared" si="8"/>
        <v>452</v>
      </c>
      <c r="Q57" s="153">
        <f t="shared" si="8"/>
        <v>152</v>
      </c>
      <c r="R57" s="73" t="s">
        <v>40</v>
      </c>
      <c r="S57" s="73">
        <f>SUM(S58:S60)</f>
        <v>4</v>
      </c>
      <c r="T57" s="73">
        <f>SUM(T58:T60)</f>
        <v>3</v>
      </c>
    </row>
    <row r="58" spans="1:20" ht="123.75" x14ac:dyDescent="0.2">
      <c r="B58" s="205" t="s">
        <v>73</v>
      </c>
      <c r="C58" s="207" t="s">
        <v>3</v>
      </c>
      <c r="D58" s="76" t="s">
        <v>124</v>
      </c>
      <c r="E58" s="77"/>
      <c r="F58" s="77"/>
      <c r="G58" s="77"/>
      <c r="H58" s="77"/>
      <c r="I58" s="154"/>
      <c r="J58" s="77"/>
      <c r="K58" s="77"/>
      <c r="L58" s="77"/>
      <c r="M58" s="77"/>
      <c r="N58" s="77"/>
      <c r="O58" s="77"/>
      <c r="P58" s="154"/>
      <c r="Q58" s="154"/>
      <c r="R58" s="78"/>
      <c r="S58" s="77"/>
      <c r="T58" s="77"/>
    </row>
    <row r="59" spans="1:20" ht="22.5" x14ac:dyDescent="0.2">
      <c r="B59" s="223"/>
      <c r="C59" s="208"/>
      <c r="D59" s="76" t="s">
        <v>123</v>
      </c>
      <c r="E59" s="77">
        <v>11</v>
      </c>
      <c r="F59" s="77"/>
      <c r="G59" s="77">
        <v>3</v>
      </c>
      <c r="H59" s="77">
        <v>8</v>
      </c>
      <c r="I59" s="154">
        <v>552</v>
      </c>
      <c r="J59" s="77">
        <v>2</v>
      </c>
      <c r="K59" s="77">
        <v>3</v>
      </c>
      <c r="L59" s="77">
        <v>2</v>
      </c>
      <c r="M59" s="77">
        <v>3</v>
      </c>
      <c r="N59" s="77">
        <v>3</v>
      </c>
      <c r="O59" s="77"/>
      <c r="P59" s="154">
        <v>452</v>
      </c>
      <c r="Q59" s="154">
        <v>152</v>
      </c>
      <c r="R59" s="78"/>
      <c r="S59" s="77">
        <v>4</v>
      </c>
      <c r="T59" s="77">
        <v>3</v>
      </c>
    </row>
    <row r="60" spans="1:20" ht="29.45" customHeight="1" x14ac:dyDescent="0.2">
      <c r="B60" s="223"/>
      <c r="C60" s="226" t="s">
        <v>150</v>
      </c>
      <c r="D60" s="227"/>
      <c r="E60" s="77"/>
      <c r="F60" s="77"/>
      <c r="G60" s="77"/>
      <c r="H60" s="77"/>
      <c r="I60" s="154"/>
      <c r="J60" s="77"/>
      <c r="K60" s="77"/>
      <c r="L60" s="77"/>
      <c r="M60" s="77"/>
      <c r="N60" s="77"/>
      <c r="O60" s="77"/>
      <c r="P60" s="154"/>
      <c r="Q60" s="154"/>
      <c r="R60" s="78"/>
      <c r="S60" s="77"/>
      <c r="T60" s="77"/>
    </row>
    <row r="61" spans="1:20" s="58" customFormat="1" ht="36.6" customHeight="1" x14ac:dyDescent="0.2">
      <c r="A61" s="69"/>
      <c r="B61" s="74" t="s">
        <v>93</v>
      </c>
      <c r="C61" s="82" t="s">
        <v>76</v>
      </c>
      <c r="D61" s="75"/>
      <c r="E61" s="73">
        <v>15</v>
      </c>
      <c r="F61" s="73" t="s">
        <v>40</v>
      </c>
      <c r="G61" s="73">
        <v>3</v>
      </c>
      <c r="H61" s="73">
        <v>12</v>
      </c>
      <c r="I61" s="153">
        <v>88</v>
      </c>
      <c r="J61" s="73">
        <v>0</v>
      </c>
      <c r="K61" s="73">
        <v>10</v>
      </c>
      <c r="L61" s="73">
        <v>2</v>
      </c>
      <c r="M61" s="73">
        <v>0</v>
      </c>
      <c r="N61" s="73">
        <v>0</v>
      </c>
      <c r="O61" s="73">
        <v>0</v>
      </c>
      <c r="P61" s="153">
        <v>88</v>
      </c>
      <c r="Q61" s="153">
        <v>76</v>
      </c>
      <c r="R61" s="73">
        <v>4</v>
      </c>
      <c r="S61" s="73">
        <v>8</v>
      </c>
      <c r="T61" s="73">
        <v>0</v>
      </c>
    </row>
    <row r="62" spans="1:20" s="58" customFormat="1" ht="48" customHeight="1" x14ac:dyDescent="0.2">
      <c r="A62" s="69"/>
      <c r="B62" s="74" t="s">
        <v>45</v>
      </c>
      <c r="C62" s="82" t="s">
        <v>46</v>
      </c>
      <c r="D62" s="75"/>
      <c r="E62" s="73">
        <v>0</v>
      </c>
      <c r="F62" s="73">
        <v>0</v>
      </c>
      <c r="G62" s="73">
        <v>0</v>
      </c>
      <c r="H62" s="73">
        <v>0</v>
      </c>
      <c r="I62" s="153">
        <v>0</v>
      </c>
      <c r="J62" s="73">
        <v>1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153">
        <v>0</v>
      </c>
      <c r="Q62" s="153">
        <v>20</v>
      </c>
      <c r="R62" s="73">
        <v>0</v>
      </c>
      <c r="S62" s="73">
        <v>0</v>
      </c>
      <c r="T62" s="73">
        <v>0</v>
      </c>
    </row>
    <row r="63" spans="1:20" s="58" customFormat="1" ht="49.15" customHeight="1" x14ac:dyDescent="0.2">
      <c r="A63" s="69"/>
      <c r="B63" s="74" t="s">
        <v>47</v>
      </c>
      <c r="C63" s="82" t="s">
        <v>46</v>
      </c>
      <c r="D63" s="75"/>
      <c r="E63" s="73">
        <f>G63+H63</f>
        <v>0</v>
      </c>
      <c r="F63" s="73"/>
      <c r="G63" s="73"/>
      <c r="H63" s="73">
        <f>K63+L63+M63</f>
        <v>0</v>
      </c>
      <c r="I63" s="153"/>
      <c r="J63" s="73"/>
      <c r="K63" s="73"/>
      <c r="L63" s="73"/>
      <c r="M63" s="73"/>
      <c r="N63" s="73"/>
      <c r="O63" s="73"/>
      <c r="P63" s="153"/>
      <c r="Q63" s="153"/>
      <c r="R63" s="73"/>
      <c r="S63" s="73"/>
      <c r="T63" s="73"/>
    </row>
    <row r="64" spans="1:20" s="58" customFormat="1" ht="39" customHeight="1" x14ac:dyDescent="0.2">
      <c r="A64" s="69"/>
      <c r="B64" s="74" t="s">
        <v>48</v>
      </c>
      <c r="C64" s="82" t="s">
        <v>46</v>
      </c>
      <c r="D64" s="75"/>
      <c r="E64" s="73">
        <f>G64+H64</f>
        <v>0</v>
      </c>
      <c r="F64" s="73"/>
      <c r="G64" s="73"/>
      <c r="H64" s="73">
        <f>K64+L64+M64</f>
        <v>0</v>
      </c>
      <c r="I64" s="153"/>
      <c r="J64" s="73"/>
      <c r="K64" s="73"/>
      <c r="L64" s="73"/>
      <c r="M64" s="73"/>
      <c r="N64" s="73"/>
      <c r="O64" s="73"/>
      <c r="P64" s="153"/>
      <c r="Q64" s="153"/>
      <c r="R64" s="73"/>
      <c r="S64" s="73"/>
      <c r="T64" s="73"/>
    </row>
    <row r="65" spans="1:20" ht="57.6" customHeight="1" x14ac:dyDescent="0.2">
      <c r="A65" s="69"/>
      <c r="B65" s="74" t="s">
        <v>74</v>
      </c>
      <c r="C65" s="203" t="s">
        <v>9</v>
      </c>
      <c r="D65" s="204"/>
      <c r="E65" s="73">
        <f>IF((SUM(E66:E71)=SUM(G65:H65)),SUM(G65:H65),"`ОШ!`")</f>
        <v>0</v>
      </c>
      <c r="F65" s="73">
        <f>SUM(F66:F71)</f>
        <v>0</v>
      </c>
      <c r="G65" s="73">
        <f>SUM(G66:G71)</f>
        <v>0</v>
      </c>
      <c r="H65" s="73">
        <f>IF((SUM(H66:H71)=SUM(K65:M65)),SUM(K65:M65),"`ОШ!`")</f>
        <v>0</v>
      </c>
      <c r="I65" s="153">
        <f t="shared" ref="I65:S65" si="9">SUM(I66:I71)</f>
        <v>0</v>
      </c>
      <c r="J65" s="73">
        <f t="shared" si="9"/>
        <v>0</v>
      </c>
      <c r="K65" s="73">
        <f t="shared" si="9"/>
        <v>0</v>
      </c>
      <c r="L65" s="73">
        <f t="shared" si="9"/>
        <v>0</v>
      </c>
      <c r="M65" s="73">
        <f t="shared" si="9"/>
        <v>0</v>
      </c>
      <c r="N65" s="73">
        <f t="shared" si="9"/>
        <v>0</v>
      </c>
      <c r="O65" s="73">
        <f t="shared" si="9"/>
        <v>0</v>
      </c>
      <c r="P65" s="153">
        <f t="shared" si="9"/>
        <v>0</v>
      </c>
      <c r="Q65" s="153">
        <f t="shared" si="9"/>
        <v>0</v>
      </c>
      <c r="R65" s="73">
        <f t="shared" si="9"/>
        <v>0</v>
      </c>
      <c r="S65" s="73">
        <f t="shared" si="9"/>
        <v>0</v>
      </c>
      <c r="T65" s="73" t="s">
        <v>40</v>
      </c>
    </row>
    <row r="66" spans="1:20" ht="40.9" customHeight="1" x14ac:dyDescent="0.2">
      <c r="B66" s="205" t="s">
        <v>74</v>
      </c>
      <c r="C66" s="207" t="s">
        <v>3</v>
      </c>
      <c r="D66" s="76" t="s">
        <v>124</v>
      </c>
      <c r="E66" s="77"/>
      <c r="F66" s="77"/>
      <c r="G66" s="77"/>
      <c r="H66" s="77"/>
      <c r="I66" s="154"/>
      <c r="J66" s="77"/>
      <c r="K66" s="77"/>
      <c r="L66" s="77"/>
      <c r="M66" s="77"/>
      <c r="N66" s="77"/>
      <c r="O66" s="77"/>
      <c r="P66" s="154"/>
      <c r="Q66" s="154"/>
      <c r="R66" s="77"/>
      <c r="S66" s="77"/>
      <c r="T66" s="78"/>
    </row>
    <row r="67" spans="1:20" ht="22.5" x14ac:dyDescent="0.2">
      <c r="B67" s="223"/>
      <c r="C67" s="208"/>
      <c r="D67" s="76" t="s">
        <v>123</v>
      </c>
      <c r="E67" s="77"/>
      <c r="F67" s="77"/>
      <c r="G67" s="77"/>
      <c r="H67" s="77"/>
      <c r="I67" s="154"/>
      <c r="J67" s="77"/>
      <c r="K67" s="77"/>
      <c r="L67" s="77"/>
      <c r="M67" s="77"/>
      <c r="N67" s="77"/>
      <c r="O67" s="77"/>
      <c r="P67" s="154"/>
      <c r="Q67" s="154"/>
      <c r="R67" s="77"/>
      <c r="S67" s="77"/>
      <c r="T67" s="78"/>
    </row>
    <row r="68" spans="1:20" ht="123.75" x14ac:dyDescent="0.2">
      <c r="B68" s="223"/>
      <c r="C68" s="207" t="s">
        <v>4</v>
      </c>
      <c r="D68" s="76" t="s">
        <v>124</v>
      </c>
      <c r="E68" s="77"/>
      <c r="F68" s="77"/>
      <c r="G68" s="77"/>
      <c r="H68" s="77"/>
      <c r="I68" s="154"/>
      <c r="J68" s="77"/>
      <c r="K68" s="77"/>
      <c r="L68" s="77"/>
      <c r="M68" s="77"/>
      <c r="N68" s="77"/>
      <c r="O68" s="77"/>
      <c r="P68" s="154"/>
      <c r="Q68" s="154"/>
      <c r="R68" s="77"/>
      <c r="S68" s="77"/>
      <c r="T68" s="78"/>
    </row>
    <row r="69" spans="1:20" ht="22.5" x14ac:dyDescent="0.2">
      <c r="B69" s="223"/>
      <c r="C69" s="208"/>
      <c r="D69" s="76" t="s">
        <v>123</v>
      </c>
      <c r="E69" s="77"/>
      <c r="F69" s="77"/>
      <c r="G69" s="77"/>
      <c r="H69" s="77"/>
      <c r="I69" s="154"/>
      <c r="J69" s="77"/>
      <c r="K69" s="77"/>
      <c r="L69" s="77"/>
      <c r="M69" s="77"/>
      <c r="N69" s="77"/>
      <c r="O69" s="77"/>
      <c r="P69" s="154"/>
      <c r="Q69" s="154"/>
      <c r="R69" s="77"/>
      <c r="S69" s="77"/>
      <c r="T69" s="78"/>
    </row>
    <row r="70" spans="1:20" s="58" customFormat="1" x14ac:dyDescent="0.2">
      <c r="B70" s="223"/>
      <c r="C70" s="83" t="s">
        <v>76</v>
      </c>
      <c r="D70" s="84"/>
      <c r="E70" s="77"/>
      <c r="F70" s="77"/>
      <c r="G70" s="77"/>
      <c r="H70" s="77"/>
      <c r="I70" s="154"/>
      <c r="J70" s="77"/>
      <c r="K70" s="77"/>
      <c r="L70" s="77"/>
      <c r="M70" s="77"/>
      <c r="N70" s="77"/>
      <c r="O70" s="77"/>
      <c r="P70" s="154"/>
      <c r="Q70" s="154"/>
      <c r="R70" s="77"/>
      <c r="S70" s="77"/>
      <c r="T70" s="78"/>
    </row>
    <row r="71" spans="1:20" s="58" customFormat="1" ht="22.5" x14ac:dyDescent="0.2">
      <c r="B71" s="206"/>
      <c r="C71" s="83" t="s">
        <v>75</v>
      </c>
      <c r="D71" s="84"/>
      <c r="E71" s="77"/>
      <c r="F71" s="77"/>
      <c r="G71" s="77"/>
      <c r="H71" s="77"/>
      <c r="I71" s="154"/>
      <c r="J71" s="77"/>
      <c r="K71" s="77"/>
      <c r="L71" s="77"/>
      <c r="M71" s="77"/>
      <c r="N71" s="77"/>
      <c r="O71" s="77"/>
      <c r="P71" s="154"/>
      <c r="Q71" s="154"/>
      <c r="R71" s="77"/>
      <c r="S71" s="77"/>
      <c r="T71" s="78"/>
    </row>
    <row r="72" spans="1:20" ht="61.15" customHeight="1" x14ac:dyDescent="0.2">
      <c r="A72" s="69"/>
      <c r="B72" s="74" t="s">
        <v>77</v>
      </c>
      <c r="C72" s="203" t="s">
        <v>9</v>
      </c>
      <c r="D72" s="204"/>
      <c r="E72" s="73">
        <f>IF((SUM(E73:E95)=SUM(G72:H72)),SUM(G72:H72),"`ОШ!`")</f>
        <v>10</v>
      </c>
      <c r="F72" s="73">
        <f>SUM(F73:F95)</f>
        <v>0</v>
      </c>
      <c r="G72" s="73">
        <f>SUM(G73:G95)</f>
        <v>6</v>
      </c>
      <c r="H72" s="73">
        <f>IF((SUM(H73:H95)=SUM(K72:M72)),SUM(K72:M72),"`ОШ!`")</f>
        <v>4</v>
      </c>
      <c r="I72" s="153">
        <f t="shared" ref="I72:Q72" si="10">SUM(I73:I95)</f>
        <v>660</v>
      </c>
      <c r="J72" s="73">
        <f t="shared" si="10"/>
        <v>0</v>
      </c>
      <c r="K72" s="73">
        <f t="shared" si="10"/>
        <v>0</v>
      </c>
      <c r="L72" s="73">
        <f t="shared" si="10"/>
        <v>3</v>
      </c>
      <c r="M72" s="73">
        <f t="shared" si="10"/>
        <v>1</v>
      </c>
      <c r="N72" s="73">
        <f t="shared" si="10"/>
        <v>1</v>
      </c>
      <c r="O72" s="73">
        <f t="shared" si="10"/>
        <v>1</v>
      </c>
      <c r="P72" s="153">
        <f t="shared" si="10"/>
        <v>610</v>
      </c>
      <c r="Q72" s="153">
        <f t="shared" si="10"/>
        <v>122</v>
      </c>
      <c r="R72" s="73" t="s">
        <v>40</v>
      </c>
      <c r="S72" s="73">
        <f>SUM(S73:S95)</f>
        <v>1</v>
      </c>
      <c r="T72" s="73">
        <f>SUM(T73:T95)</f>
        <v>2</v>
      </c>
    </row>
    <row r="73" spans="1:20" s="58" customFormat="1" ht="123.75" x14ac:dyDescent="0.2">
      <c r="B73" s="221" t="s">
        <v>78</v>
      </c>
      <c r="C73" s="207" t="s">
        <v>3</v>
      </c>
      <c r="D73" s="76" t="s">
        <v>124</v>
      </c>
      <c r="E73" s="77">
        <v>0</v>
      </c>
      <c r="F73" s="77">
        <v>0</v>
      </c>
      <c r="G73" s="77">
        <v>0</v>
      </c>
      <c r="H73" s="77">
        <v>0</v>
      </c>
      <c r="I73" s="154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154">
        <v>0</v>
      </c>
      <c r="Q73" s="154">
        <v>0</v>
      </c>
      <c r="R73" s="78">
        <v>0</v>
      </c>
      <c r="S73" s="77">
        <v>0</v>
      </c>
      <c r="T73" s="77">
        <v>0</v>
      </c>
    </row>
    <row r="74" spans="1:20" s="58" customFormat="1" ht="22.5" x14ac:dyDescent="0.2">
      <c r="B74" s="224"/>
      <c r="C74" s="208"/>
      <c r="D74" s="76" t="s">
        <v>123</v>
      </c>
      <c r="E74" s="77">
        <v>1</v>
      </c>
      <c r="F74" s="77">
        <v>0</v>
      </c>
      <c r="G74" s="77">
        <v>1</v>
      </c>
      <c r="H74" s="77">
        <v>0</v>
      </c>
      <c r="I74" s="154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154">
        <v>0</v>
      </c>
      <c r="Q74" s="154">
        <v>0</v>
      </c>
      <c r="R74" s="78">
        <v>0</v>
      </c>
      <c r="S74" s="77">
        <v>0</v>
      </c>
      <c r="T74" s="77">
        <v>0</v>
      </c>
    </row>
    <row r="75" spans="1:20" s="58" customFormat="1" ht="123.75" x14ac:dyDescent="0.2">
      <c r="B75" s="224"/>
      <c r="C75" s="207" t="s">
        <v>4</v>
      </c>
      <c r="D75" s="76" t="s">
        <v>124</v>
      </c>
      <c r="E75" s="77">
        <v>0</v>
      </c>
      <c r="F75" s="77">
        <v>0</v>
      </c>
      <c r="G75" s="77">
        <v>0</v>
      </c>
      <c r="H75" s="77">
        <v>0</v>
      </c>
      <c r="I75" s="154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154">
        <v>0</v>
      </c>
      <c r="Q75" s="154">
        <v>0</v>
      </c>
      <c r="R75" s="78">
        <v>0</v>
      </c>
      <c r="S75" s="77">
        <v>0</v>
      </c>
      <c r="T75" s="77">
        <v>0</v>
      </c>
    </row>
    <row r="76" spans="1:20" s="58" customFormat="1" ht="22.5" x14ac:dyDescent="0.2">
      <c r="B76" s="225"/>
      <c r="C76" s="208"/>
      <c r="D76" s="76" t="s">
        <v>123</v>
      </c>
      <c r="E76" s="77">
        <v>0</v>
      </c>
      <c r="F76" s="77">
        <v>0</v>
      </c>
      <c r="G76" s="77">
        <v>0</v>
      </c>
      <c r="H76" s="77">
        <v>0</v>
      </c>
      <c r="I76" s="154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154">
        <v>0</v>
      </c>
      <c r="Q76" s="154">
        <v>0</v>
      </c>
      <c r="R76" s="78">
        <v>0</v>
      </c>
      <c r="S76" s="77">
        <v>0</v>
      </c>
      <c r="T76" s="77">
        <v>0</v>
      </c>
    </row>
    <row r="77" spans="1:20" s="58" customFormat="1" ht="123.75" x14ac:dyDescent="0.2">
      <c r="B77" s="221" t="s">
        <v>79</v>
      </c>
      <c r="C77" s="207" t="s">
        <v>3</v>
      </c>
      <c r="D77" s="76" t="s">
        <v>124</v>
      </c>
      <c r="E77" s="77">
        <v>2</v>
      </c>
      <c r="F77" s="77">
        <v>0</v>
      </c>
      <c r="G77" s="77">
        <v>1</v>
      </c>
      <c r="H77" s="77">
        <v>1</v>
      </c>
      <c r="I77" s="154">
        <v>300</v>
      </c>
      <c r="J77" s="77"/>
      <c r="K77" s="77">
        <v>0</v>
      </c>
      <c r="L77" s="77">
        <v>1</v>
      </c>
      <c r="M77" s="77">
        <v>0</v>
      </c>
      <c r="N77" s="77">
        <v>0</v>
      </c>
      <c r="O77" s="77">
        <v>0</v>
      </c>
      <c r="P77" s="154">
        <v>300</v>
      </c>
      <c r="Q77" s="154">
        <v>122</v>
      </c>
      <c r="R77" s="78">
        <v>0</v>
      </c>
      <c r="S77" s="77"/>
      <c r="T77" s="77">
        <v>1</v>
      </c>
    </row>
    <row r="78" spans="1:20" s="58" customFormat="1" ht="22.5" x14ac:dyDescent="0.2">
      <c r="B78" s="224"/>
      <c r="C78" s="208"/>
      <c r="D78" s="76" t="s">
        <v>123</v>
      </c>
      <c r="E78" s="77">
        <v>0</v>
      </c>
      <c r="F78" s="77">
        <v>0</v>
      </c>
      <c r="G78" s="77">
        <v>0</v>
      </c>
      <c r="H78" s="77">
        <v>0</v>
      </c>
      <c r="I78" s="154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154">
        <v>0</v>
      </c>
      <c r="Q78" s="154">
        <v>0</v>
      </c>
      <c r="R78" s="78">
        <v>0</v>
      </c>
      <c r="S78" s="77">
        <v>0</v>
      </c>
      <c r="T78" s="77">
        <v>0</v>
      </c>
    </row>
    <row r="79" spans="1:20" s="58" customFormat="1" ht="123.75" x14ac:dyDescent="0.2">
      <c r="B79" s="224"/>
      <c r="C79" s="207" t="s">
        <v>4</v>
      </c>
      <c r="D79" s="76" t="s">
        <v>124</v>
      </c>
      <c r="E79" s="77">
        <v>0</v>
      </c>
      <c r="F79" s="77">
        <v>0</v>
      </c>
      <c r="G79" s="77">
        <v>0</v>
      </c>
      <c r="H79" s="77">
        <v>0</v>
      </c>
      <c r="I79" s="154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154">
        <v>0</v>
      </c>
      <c r="Q79" s="154">
        <v>0</v>
      </c>
      <c r="R79" s="78">
        <v>0</v>
      </c>
      <c r="S79" s="77">
        <v>0</v>
      </c>
      <c r="T79" s="77">
        <v>0</v>
      </c>
    </row>
    <row r="80" spans="1:20" s="58" customFormat="1" ht="22.5" x14ac:dyDescent="0.2">
      <c r="B80" s="225"/>
      <c r="C80" s="208"/>
      <c r="D80" s="76" t="s">
        <v>123</v>
      </c>
      <c r="E80" s="77">
        <v>0</v>
      </c>
      <c r="F80" s="77">
        <v>0</v>
      </c>
      <c r="G80" s="77">
        <v>0</v>
      </c>
      <c r="H80" s="77">
        <v>0</v>
      </c>
      <c r="I80" s="154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154">
        <v>0</v>
      </c>
      <c r="Q80" s="154">
        <v>0</v>
      </c>
      <c r="R80" s="78">
        <v>0</v>
      </c>
      <c r="S80" s="77">
        <v>0</v>
      </c>
      <c r="T80" s="77">
        <v>0</v>
      </c>
    </row>
    <row r="81" spans="1:23" s="58" customFormat="1" ht="123.75" x14ac:dyDescent="0.2">
      <c r="B81" s="205" t="s">
        <v>80</v>
      </c>
      <c r="C81" s="207" t="s">
        <v>3</v>
      </c>
      <c r="D81" s="76" t="s">
        <v>124</v>
      </c>
      <c r="E81" s="77">
        <v>0</v>
      </c>
      <c r="F81" s="77">
        <v>0</v>
      </c>
      <c r="G81" s="77">
        <v>0</v>
      </c>
      <c r="H81" s="77">
        <v>0</v>
      </c>
      <c r="I81" s="154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154">
        <v>0</v>
      </c>
      <c r="Q81" s="154">
        <v>0</v>
      </c>
      <c r="R81" s="78">
        <v>0</v>
      </c>
      <c r="S81" s="77">
        <v>0</v>
      </c>
      <c r="T81" s="77">
        <v>0</v>
      </c>
    </row>
    <row r="82" spans="1:23" s="58" customFormat="1" ht="22.5" x14ac:dyDescent="0.2">
      <c r="B82" s="223"/>
      <c r="C82" s="208"/>
      <c r="D82" s="76" t="s">
        <v>123</v>
      </c>
      <c r="E82" s="77">
        <v>0</v>
      </c>
      <c r="F82" s="77">
        <v>0</v>
      </c>
      <c r="G82" s="77">
        <v>0</v>
      </c>
      <c r="H82" s="77">
        <v>0</v>
      </c>
      <c r="I82" s="154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154">
        <v>0</v>
      </c>
      <c r="Q82" s="154">
        <v>0</v>
      </c>
      <c r="R82" s="78">
        <v>0</v>
      </c>
      <c r="S82" s="77">
        <v>0</v>
      </c>
      <c r="T82" s="77">
        <v>0</v>
      </c>
    </row>
    <row r="83" spans="1:23" s="58" customFormat="1" ht="123.75" x14ac:dyDescent="0.2">
      <c r="B83" s="223"/>
      <c r="C83" s="207" t="s">
        <v>4</v>
      </c>
      <c r="D83" s="76" t="s">
        <v>124</v>
      </c>
      <c r="E83" s="77">
        <v>0</v>
      </c>
      <c r="F83" s="77">
        <v>0</v>
      </c>
      <c r="G83" s="77">
        <v>0</v>
      </c>
      <c r="H83" s="77">
        <v>0</v>
      </c>
      <c r="I83" s="154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154">
        <v>0</v>
      </c>
      <c r="Q83" s="154">
        <v>0</v>
      </c>
      <c r="R83" s="78">
        <v>0</v>
      </c>
      <c r="S83" s="77">
        <v>0</v>
      </c>
      <c r="T83" s="77">
        <v>0</v>
      </c>
    </row>
    <row r="84" spans="1:23" s="58" customFormat="1" ht="22.5" x14ac:dyDescent="0.2">
      <c r="B84" s="206"/>
      <c r="C84" s="208"/>
      <c r="D84" s="76" t="s">
        <v>123</v>
      </c>
      <c r="E84" s="77">
        <v>0</v>
      </c>
      <c r="F84" s="77">
        <v>0</v>
      </c>
      <c r="G84" s="77">
        <v>0</v>
      </c>
      <c r="H84" s="77">
        <v>0</v>
      </c>
      <c r="I84" s="154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154">
        <v>0</v>
      </c>
      <c r="Q84" s="154">
        <v>0</v>
      </c>
      <c r="R84" s="78">
        <v>0</v>
      </c>
      <c r="S84" s="77">
        <v>0</v>
      </c>
      <c r="T84" s="77">
        <v>0</v>
      </c>
    </row>
    <row r="85" spans="1:23" s="58" customFormat="1" ht="16.899999999999999" customHeight="1" x14ac:dyDescent="0.2">
      <c r="B85" s="90" t="s">
        <v>81</v>
      </c>
      <c r="C85" s="83" t="s">
        <v>76</v>
      </c>
      <c r="D85" s="84"/>
      <c r="E85" s="77">
        <v>1</v>
      </c>
      <c r="F85" s="78">
        <v>0</v>
      </c>
      <c r="G85" s="77">
        <v>0</v>
      </c>
      <c r="H85" s="77">
        <v>1</v>
      </c>
      <c r="I85" s="154">
        <v>300</v>
      </c>
      <c r="J85" s="77">
        <v>0</v>
      </c>
      <c r="K85" s="77">
        <v>0</v>
      </c>
      <c r="L85" s="77">
        <v>1</v>
      </c>
      <c r="M85" s="77">
        <v>0</v>
      </c>
      <c r="N85" s="77">
        <v>0</v>
      </c>
      <c r="O85" s="77">
        <v>0</v>
      </c>
      <c r="P85" s="154">
        <v>300</v>
      </c>
      <c r="Q85" s="154">
        <v>0</v>
      </c>
      <c r="R85" s="78">
        <v>0</v>
      </c>
      <c r="S85" s="77">
        <v>0</v>
      </c>
      <c r="T85" s="77">
        <v>1</v>
      </c>
    </row>
    <row r="86" spans="1:23" s="58" customFormat="1" ht="123.75" x14ac:dyDescent="0.2">
      <c r="B86" s="205" t="s">
        <v>82</v>
      </c>
      <c r="C86" s="207" t="s">
        <v>3</v>
      </c>
      <c r="D86" s="76" t="s">
        <v>124</v>
      </c>
      <c r="E86" s="77">
        <v>0</v>
      </c>
      <c r="F86" s="78">
        <v>0</v>
      </c>
      <c r="G86" s="77">
        <v>0</v>
      </c>
      <c r="H86" s="77">
        <v>0</v>
      </c>
      <c r="I86" s="154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154">
        <v>0</v>
      </c>
      <c r="Q86" s="154">
        <v>0</v>
      </c>
      <c r="R86" s="78">
        <v>0</v>
      </c>
      <c r="S86" s="77">
        <v>0</v>
      </c>
      <c r="T86" s="77">
        <v>0</v>
      </c>
    </row>
    <row r="87" spans="1:23" s="58" customFormat="1" ht="22.5" x14ac:dyDescent="0.2">
      <c r="B87" s="223"/>
      <c r="C87" s="208"/>
      <c r="D87" s="76" t="s">
        <v>123</v>
      </c>
      <c r="E87" s="77">
        <v>2</v>
      </c>
      <c r="F87" s="78">
        <v>0</v>
      </c>
      <c r="G87" s="77">
        <v>1</v>
      </c>
      <c r="H87" s="77">
        <v>1</v>
      </c>
      <c r="I87" s="162">
        <v>10</v>
      </c>
      <c r="J87" s="77">
        <v>0</v>
      </c>
      <c r="K87" s="77">
        <v>0</v>
      </c>
      <c r="L87" s="77">
        <v>1</v>
      </c>
      <c r="M87" s="77">
        <v>0</v>
      </c>
      <c r="N87" s="77">
        <v>0</v>
      </c>
      <c r="O87" s="77">
        <v>0</v>
      </c>
      <c r="P87" s="154">
        <v>10</v>
      </c>
      <c r="Q87" s="154">
        <v>0</v>
      </c>
      <c r="R87" s="78">
        <v>0</v>
      </c>
      <c r="S87" s="77">
        <v>1</v>
      </c>
      <c r="T87" s="77">
        <v>0</v>
      </c>
    </row>
    <row r="88" spans="1:23" s="58" customFormat="1" ht="123.75" x14ac:dyDescent="0.2">
      <c r="B88" s="223"/>
      <c r="C88" s="207" t="s">
        <v>4</v>
      </c>
      <c r="D88" s="76" t="s">
        <v>124</v>
      </c>
      <c r="E88" s="77">
        <v>0</v>
      </c>
      <c r="F88" s="78">
        <v>0</v>
      </c>
      <c r="G88" s="77">
        <v>0</v>
      </c>
      <c r="H88" s="77">
        <v>0</v>
      </c>
      <c r="I88" s="154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154">
        <v>0</v>
      </c>
      <c r="Q88" s="154">
        <v>0</v>
      </c>
      <c r="R88" s="78">
        <v>0</v>
      </c>
      <c r="S88" s="77">
        <v>0</v>
      </c>
      <c r="T88" s="77">
        <v>0</v>
      </c>
    </row>
    <row r="89" spans="1:23" s="58" customFormat="1" ht="22.5" x14ac:dyDescent="0.2">
      <c r="B89" s="206"/>
      <c r="C89" s="208"/>
      <c r="D89" s="76" t="s">
        <v>123</v>
      </c>
      <c r="E89" s="77">
        <v>0</v>
      </c>
      <c r="F89" s="78">
        <v>0</v>
      </c>
      <c r="G89" s="77">
        <v>0</v>
      </c>
      <c r="H89" s="77">
        <v>0</v>
      </c>
      <c r="I89" s="154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154">
        <v>0</v>
      </c>
      <c r="Q89" s="154">
        <v>0</v>
      </c>
      <c r="R89" s="78">
        <v>0</v>
      </c>
      <c r="S89" s="77">
        <v>0</v>
      </c>
      <c r="T89" s="77">
        <v>0</v>
      </c>
    </row>
    <row r="90" spans="1:23" s="58" customFormat="1" ht="123.75" x14ac:dyDescent="0.2">
      <c r="B90" s="205" t="s">
        <v>83</v>
      </c>
      <c r="C90" s="207" t="s">
        <v>3</v>
      </c>
      <c r="D90" s="76" t="s">
        <v>124</v>
      </c>
      <c r="E90" s="77">
        <v>0</v>
      </c>
      <c r="F90" s="77">
        <v>0</v>
      </c>
      <c r="G90" s="77">
        <v>0</v>
      </c>
      <c r="H90" s="77">
        <v>0</v>
      </c>
      <c r="I90" s="154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154">
        <v>0</v>
      </c>
      <c r="Q90" s="154">
        <v>0</v>
      </c>
      <c r="R90" s="78">
        <v>0</v>
      </c>
      <c r="S90" s="77">
        <v>0</v>
      </c>
      <c r="T90" s="77">
        <v>0</v>
      </c>
    </row>
    <row r="91" spans="1:23" s="58" customFormat="1" ht="22.5" x14ac:dyDescent="0.2">
      <c r="B91" s="223"/>
      <c r="C91" s="208"/>
      <c r="D91" s="76" t="s">
        <v>123</v>
      </c>
      <c r="E91" s="77">
        <v>2</v>
      </c>
      <c r="F91" s="77">
        <v>0</v>
      </c>
      <c r="G91" s="77">
        <v>2</v>
      </c>
      <c r="H91" s="77">
        <v>0</v>
      </c>
      <c r="I91" s="154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154">
        <v>0</v>
      </c>
      <c r="Q91" s="154">
        <v>0</v>
      </c>
      <c r="R91" s="78">
        <v>0</v>
      </c>
      <c r="S91" s="77">
        <v>0</v>
      </c>
      <c r="T91" s="77">
        <v>0</v>
      </c>
    </row>
    <row r="92" spans="1:23" s="58" customFormat="1" ht="123.75" x14ac:dyDescent="0.2">
      <c r="B92" s="223"/>
      <c r="C92" s="207" t="s">
        <v>4</v>
      </c>
      <c r="D92" s="76" t="s">
        <v>124</v>
      </c>
      <c r="E92" s="77">
        <v>0</v>
      </c>
      <c r="F92" s="77">
        <v>0</v>
      </c>
      <c r="G92" s="77">
        <v>0</v>
      </c>
      <c r="H92" s="77">
        <v>0</v>
      </c>
      <c r="I92" s="154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154">
        <v>0</v>
      </c>
      <c r="Q92" s="154">
        <v>0</v>
      </c>
      <c r="R92" s="78">
        <v>0</v>
      </c>
      <c r="S92" s="77">
        <v>0</v>
      </c>
      <c r="T92" s="77">
        <v>0</v>
      </c>
    </row>
    <row r="93" spans="1:23" s="58" customFormat="1" ht="22.5" x14ac:dyDescent="0.2">
      <c r="B93" s="206"/>
      <c r="C93" s="208"/>
      <c r="D93" s="76" t="s">
        <v>123</v>
      </c>
      <c r="E93" s="77">
        <v>0</v>
      </c>
      <c r="F93" s="77">
        <v>0</v>
      </c>
      <c r="G93" s="77">
        <v>0</v>
      </c>
      <c r="H93" s="77">
        <v>0</v>
      </c>
      <c r="I93" s="154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154">
        <v>0</v>
      </c>
      <c r="Q93" s="154">
        <v>0</v>
      </c>
      <c r="R93" s="78">
        <v>0</v>
      </c>
      <c r="S93" s="77">
        <v>0</v>
      </c>
      <c r="T93" s="77">
        <v>0</v>
      </c>
    </row>
    <row r="94" spans="1:23" s="58" customFormat="1" ht="13.15" customHeight="1" x14ac:dyDescent="0.2">
      <c r="B94" s="141" t="s">
        <v>159</v>
      </c>
      <c r="C94" s="83" t="s">
        <v>46</v>
      </c>
      <c r="D94" s="84"/>
      <c r="E94" s="77">
        <v>0</v>
      </c>
      <c r="F94" s="77">
        <v>0</v>
      </c>
      <c r="G94" s="77">
        <v>0</v>
      </c>
      <c r="H94" s="77">
        <v>0</v>
      </c>
      <c r="I94" s="154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154">
        <v>0</v>
      </c>
      <c r="Q94" s="154">
        <v>0</v>
      </c>
      <c r="R94" s="78">
        <v>0</v>
      </c>
      <c r="S94" s="77">
        <v>0</v>
      </c>
      <c r="T94" s="91">
        <v>0</v>
      </c>
      <c r="U94" s="142"/>
      <c r="V94" s="143"/>
      <c r="W94" s="143"/>
    </row>
    <row r="95" spans="1:23" s="58" customFormat="1" ht="22.5" x14ac:dyDescent="0.2">
      <c r="B95" s="90" t="s">
        <v>84</v>
      </c>
      <c r="C95" s="83" t="s">
        <v>75</v>
      </c>
      <c r="D95" s="84"/>
      <c r="E95" s="77">
        <v>2</v>
      </c>
      <c r="F95" s="78">
        <v>0</v>
      </c>
      <c r="G95" s="77">
        <v>1</v>
      </c>
      <c r="H95" s="77">
        <v>1</v>
      </c>
      <c r="I95" s="154">
        <v>50</v>
      </c>
      <c r="J95" s="77">
        <v>0</v>
      </c>
      <c r="K95" s="77">
        <v>0</v>
      </c>
      <c r="L95" s="77">
        <v>0</v>
      </c>
      <c r="M95" s="77">
        <v>1</v>
      </c>
      <c r="N95" s="77">
        <v>1</v>
      </c>
      <c r="O95" s="77">
        <v>1</v>
      </c>
      <c r="P95" s="154"/>
      <c r="Q95" s="154">
        <v>0</v>
      </c>
      <c r="R95" s="78" t="s">
        <v>40</v>
      </c>
      <c r="S95" s="77">
        <v>0</v>
      </c>
      <c r="T95" s="77">
        <v>0</v>
      </c>
    </row>
    <row r="96" spans="1:23" ht="24" customHeight="1" x14ac:dyDescent="0.2">
      <c r="A96" s="69"/>
      <c r="B96" s="74" t="s">
        <v>85</v>
      </c>
      <c r="C96" s="203" t="s">
        <v>9</v>
      </c>
      <c r="D96" s="204"/>
      <c r="E96" s="73">
        <f>IF((SUM(E97:E101)=SUM(G96:H96)),SUM(G96:H96),"`ОШ!`")</f>
        <v>0</v>
      </c>
      <c r="F96" s="73">
        <f>SUM(F97:F101)</f>
        <v>0</v>
      </c>
      <c r="G96" s="73">
        <f>SUM(G97:G101)</f>
        <v>0</v>
      </c>
      <c r="H96" s="73">
        <f>IF((SUM(H97:H101)=SUM(K96:M96)),SUM(K96:M96),"`ОШ!`")</f>
        <v>0</v>
      </c>
      <c r="I96" s="153">
        <f t="shared" ref="I96:Q96" si="11">SUM(I97:I101)</f>
        <v>0</v>
      </c>
      <c r="J96" s="73">
        <f t="shared" si="11"/>
        <v>0</v>
      </c>
      <c r="K96" s="73">
        <f t="shared" si="11"/>
        <v>0</v>
      </c>
      <c r="L96" s="73">
        <f t="shared" si="11"/>
        <v>0</v>
      </c>
      <c r="M96" s="73">
        <f t="shared" si="11"/>
        <v>0</v>
      </c>
      <c r="N96" s="73">
        <f t="shared" si="11"/>
        <v>0</v>
      </c>
      <c r="O96" s="73">
        <f t="shared" si="11"/>
        <v>0</v>
      </c>
      <c r="P96" s="153">
        <f t="shared" si="11"/>
        <v>0</v>
      </c>
      <c r="Q96" s="153">
        <f t="shared" si="11"/>
        <v>0</v>
      </c>
      <c r="R96" s="73">
        <f>R98+R100+R101</f>
        <v>0</v>
      </c>
      <c r="S96" s="73">
        <f>SUM(S97:S101)</f>
        <v>0</v>
      </c>
      <c r="T96" s="73">
        <f>SUM(T97:T101)</f>
        <v>0</v>
      </c>
    </row>
    <row r="97" spans="1:20" s="58" customFormat="1" ht="123.75" x14ac:dyDescent="0.2">
      <c r="B97" s="205" t="s">
        <v>85</v>
      </c>
      <c r="C97" s="207" t="s">
        <v>3</v>
      </c>
      <c r="D97" s="76" t="s">
        <v>124</v>
      </c>
      <c r="E97" s="77"/>
      <c r="F97" s="77"/>
      <c r="G97" s="77"/>
      <c r="H97" s="77"/>
      <c r="I97" s="154"/>
      <c r="J97" s="77"/>
      <c r="K97" s="77"/>
      <c r="L97" s="77"/>
      <c r="M97" s="77"/>
      <c r="N97" s="77"/>
      <c r="O97" s="77"/>
      <c r="P97" s="154"/>
      <c r="Q97" s="154"/>
      <c r="R97" s="78"/>
      <c r="S97" s="77"/>
      <c r="T97" s="77"/>
    </row>
    <row r="98" spans="1:20" s="58" customFormat="1" ht="22.5" x14ac:dyDescent="0.2">
      <c r="B98" s="223"/>
      <c r="C98" s="208"/>
      <c r="D98" s="76" t="s">
        <v>123</v>
      </c>
      <c r="E98" s="77"/>
      <c r="F98" s="77"/>
      <c r="G98" s="77"/>
      <c r="H98" s="77"/>
      <c r="I98" s="154"/>
      <c r="J98" s="77"/>
      <c r="K98" s="77"/>
      <c r="L98" s="77"/>
      <c r="M98" s="77"/>
      <c r="N98" s="77"/>
      <c r="O98" s="77"/>
      <c r="P98" s="154"/>
      <c r="Q98" s="154"/>
      <c r="R98" s="77"/>
      <c r="S98" s="77"/>
      <c r="T98" s="77"/>
    </row>
    <row r="99" spans="1:20" s="58" customFormat="1" ht="123.75" x14ac:dyDescent="0.2">
      <c r="B99" s="223"/>
      <c r="C99" s="207" t="s">
        <v>4</v>
      </c>
      <c r="D99" s="76" t="s">
        <v>124</v>
      </c>
      <c r="E99" s="77"/>
      <c r="F99" s="77"/>
      <c r="G99" s="77"/>
      <c r="H99" s="77"/>
      <c r="I99" s="154"/>
      <c r="J99" s="77"/>
      <c r="K99" s="77"/>
      <c r="L99" s="77"/>
      <c r="M99" s="77"/>
      <c r="N99" s="77"/>
      <c r="O99" s="77"/>
      <c r="P99" s="154"/>
      <c r="Q99" s="154"/>
      <c r="R99" s="78"/>
      <c r="S99" s="77"/>
      <c r="T99" s="77"/>
    </row>
    <row r="100" spans="1:20" s="58" customFormat="1" ht="22.5" x14ac:dyDescent="0.2">
      <c r="B100" s="223"/>
      <c r="C100" s="208"/>
      <c r="D100" s="76" t="s">
        <v>123</v>
      </c>
      <c r="E100" s="77"/>
      <c r="F100" s="77"/>
      <c r="G100" s="77"/>
      <c r="H100" s="77"/>
      <c r="I100" s="154"/>
      <c r="J100" s="77"/>
      <c r="K100" s="77"/>
      <c r="L100" s="77"/>
      <c r="M100" s="77"/>
      <c r="N100" s="77"/>
      <c r="O100" s="77"/>
      <c r="P100" s="154"/>
      <c r="Q100" s="154"/>
      <c r="R100" s="77"/>
      <c r="S100" s="77"/>
      <c r="T100" s="77"/>
    </row>
    <row r="101" spans="1:20" s="58" customFormat="1" x14ac:dyDescent="0.2">
      <c r="B101" s="206"/>
      <c r="C101" s="83" t="s">
        <v>76</v>
      </c>
      <c r="D101" s="84"/>
      <c r="E101" s="77"/>
      <c r="F101" s="77"/>
      <c r="G101" s="77"/>
      <c r="H101" s="77"/>
      <c r="I101" s="154"/>
      <c r="J101" s="77"/>
      <c r="K101" s="77"/>
      <c r="L101" s="77"/>
      <c r="M101" s="77"/>
      <c r="N101" s="77"/>
      <c r="O101" s="77"/>
      <c r="P101" s="154"/>
      <c r="Q101" s="154"/>
      <c r="R101" s="77"/>
      <c r="S101" s="77"/>
      <c r="T101" s="77"/>
    </row>
    <row r="102" spans="1:20" s="58" customFormat="1" ht="30.6" customHeight="1" x14ac:dyDescent="0.2">
      <c r="A102" s="69"/>
      <c r="B102" s="74" t="s">
        <v>86</v>
      </c>
      <c r="C102" s="71" t="s">
        <v>75</v>
      </c>
      <c r="D102" s="75"/>
      <c r="E102" s="73">
        <f>G102+H102</f>
        <v>0</v>
      </c>
      <c r="F102" s="73" t="s">
        <v>40</v>
      </c>
      <c r="G102" s="73"/>
      <c r="H102" s="73">
        <f>K102+L102+M102</f>
        <v>0</v>
      </c>
      <c r="I102" s="153"/>
      <c r="J102" s="73"/>
      <c r="K102" s="73"/>
      <c r="L102" s="73"/>
      <c r="M102" s="73"/>
      <c r="N102" s="73"/>
      <c r="O102" s="73"/>
      <c r="P102" s="153"/>
      <c r="Q102" s="153"/>
      <c r="R102" s="73" t="s">
        <v>40</v>
      </c>
      <c r="S102" s="73"/>
      <c r="T102" s="73"/>
    </row>
    <row r="103" spans="1:20" s="58" customFormat="1" ht="51" customHeight="1" x14ac:dyDescent="0.2">
      <c r="A103" s="69"/>
      <c r="B103" s="74" t="s">
        <v>87</v>
      </c>
      <c r="C103" s="71" t="s">
        <v>75</v>
      </c>
      <c r="D103" s="75"/>
      <c r="E103" s="73">
        <v>6</v>
      </c>
      <c r="F103" s="73" t="s">
        <v>40</v>
      </c>
      <c r="G103" s="73">
        <v>4</v>
      </c>
      <c r="H103" s="73">
        <v>2</v>
      </c>
      <c r="I103" s="153">
        <v>40</v>
      </c>
      <c r="J103" s="73"/>
      <c r="K103" s="73">
        <v>1</v>
      </c>
      <c r="L103" s="73">
        <v>1</v>
      </c>
      <c r="M103" s="73"/>
      <c r="N103" s="73"/>
      <c r="O103" s="73"/>
      <c r="P103" s="153">
        <v>40</v>
      </c>
      <c r="Q103" s="153">
        <v>20</v>
      </c>
      <c r="R103" s="73" t="s">
        <v>40</v>
      </c>
      <c r="S103" s="73">
        <v>2</v>
      </c>
      <c r="T103" s="73" t="s">
        <v>40</v>
      </c>
    </row>
    <row r="104" spans="1:20" ht="64.150000000000006" customHeight="1" x14ac:dyDescent="0.2">
      <c r="A104" s="69"/>
      <c r="B104" s="74" t="s">
        <v>88</v>
      </c>
      <c r="C104" s="203" t="s">
        <v>9</v>
      </c>
      <c r="D104" s="204"/>
      <c r="E104" s="73">
        <f>IF((SUM(E105:E113)=SUM(G104:H104)),SUM(G104:H104),"`ОШ!`")</f>
        <v>15</v>
      </c>
      <c r="F104" s="73" t="s">
        <v>40</v>
      </c>
      <c r="G104" s="73">
        <f>SUM(G105:G113)</f>
        <v>10</v>
      </c>
      <c r="H104" s="73">
        <f>IF((SUM(H105:H113)=SUM(K104:M104)),SUM(K104:M104),"`ОШ!`")</f>
        <v>5</v>
      </c>
      <c r="I104" s="153">
        <f t="shared" ref="I104:Q104" si="12">SUM(I105:I113)</f>
        <v>640</v>
      </c>
      <c r="J104" s="73">
        <f t="shared" si="12"/>
        <v>3</v>
      </c>
      <c r="K104" s="73">
        <f t="shared" si="12"/>
        <v>3</v>
      </c>
      <c r="L104" s="73">
        <f t="shared" si="12"/>
        <v>2</v>
      </c>
      <c r="M104" s="73">
        <f t="shared" si="12"/>
        <v>0</v>
      </c>
      <c r="N104" s="73">
        <f t="shared" si="12"/>
        <v>1</v>
      </c>
      <c r="O104" s="73">
        <f t="shared" si="12"/>
        <v>0</v>
      </c>
      <c r="P104" s="153">
        <f t="shared" si="12"/>
        <v>640</v>
      </c>
      <c r="Q104" s="153">
        <f t="shared" si="12"/>
        <v>654.83626000000004</v>
      </c>
      <c r="R104" s="73">
        <f>R106+R108+R110+R112</f>
        <v>0</v>
      </c>
      <c r="S104" s="73">
        <f>SUM(S105:S113)</f>
        <v>1</v>
      </c>
      <c r="T104" s="73">
        <f>SUM(T105:T113)</f>
        <v>4</v>
      </c>
    </row>
    <row r="105" spans="1:20" ht="123.75" x14ac:dyDescent="0.2">
      <c r="B105" s="221" t="s">
        <v>41</v>
      </c>
      <c r="C105" s="207" t="s">
        <v>3</v>
      </c>
      <c r="D105" s="76" t="s">
        <v>124</v>
      </c>
      <c r="E105" s="77">
        <v>0</v>
      </c>
      <c r="F105" s="78">
        <v>0</v>
      </c>
      <c r="G105" s="77">
        <v>0</v>
      </c>
      <c r="H105" s="77">
        <v>0</v>
      </c>
      <c r="I105" s="154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154">
        <v>0</v>
      </c>
      <c r="Q105" s="154">
        <v>0</v>
      </c>
      <c r="R105" s="78">
        <v>0</v>
      </c>
      <c r="S105" s="77">
        <v>0</v>
      </c>
      <c r="T105" s="77">
        <v>0</v>
      </c>
    </row>
    <row r="106" spans="1:20" ht="22.5" x14ac:dyDescent="0.2">
      <c r="B106" s="222"/>
      <c r="C106" s="208"/>
      <c r="D106" s="76" t="s">
        <v>123</v>
      </c>
      <c r="E106" s="77">
        <v>0</v>
      </c>
      <c r="F106" s="78">
        <v>0</v>
      </c>
      <c r="G106" s="77">
        <v>0</v>
      </c>
      <c r="H106" s="77">
        <v>0</v>
      </c>
      <c r="I106" s="154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154">
        <v>0</v>
      </c>
      <c r="Q106" s="154">
        <v>0</v>
      </c>
      <c r="R106" s="77">
        <v>0</v>
      </c>
      <c r="S106" s="77">
        <v>0</v>
      </c>
      <c r="T106" s="77">
        <v>0</v>
      </c>
    </row>
    <row r="107" spans="1:20" ht="123.75" x14ac:dyDescent="0.2">
      <c r="B107" s="222"/>
      <c r="C107" s="207" t="s">
        <v>4</v>
      </c>
      <c r="D107" s="76" t="s">
        <v>124</v>
      </c>
      <c r="E107" s="77">
        <v>0</v>
      </c>
      <c r="F107" s="78">
        <v>0</v>
      </c>
      <c r="G107" s="77">
        <v>0</v>
      </c>
      <c r="H107" s="77">
        <v>0</v>
      </c>
      <c r="I107" s="154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154">
        <v>0</v>
      </c>
      <c r="Q107" s="154">
        <v>0</v>
      </c>
      <c r="R107" s="78">
        <v>0</v>
      </c>
      <c r="S107" s="77">
        <v>0</v>
      </c>
      <c r="T107" s="77">
        <v>0</v>
      </c>
    </row>
    <row r="108" spans="1:20" ht="22.5" x14ac:dyDescent="0.2">
      <c r="B108" s="208"/>
      <c r="C108" s="208"/>
      <c r="D108" s="76" t="s">
        <v>123</v>
      </c>
      <c r="E108" s="77">
        <v>0</v>
      </c>
      <c r="F108" s="78">
        <v>0</v>
      </c>
      <c r="G108" s="77">
        <v>0</v>
      </c>
      <c r="H108" s="77">
        <v>0</v>
      </c>
      <c r="I108" s="154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154">
        <v>0</v>
      </c>
      <c r="Q108" s="154">
        <v>0</v>
      </c>
      <c r="R108" s="77">
        <v>0</v>
      </c>
      <c r="S108" s="77">
        <v>0</v>
      </c>
      <c r="T108" s="77">
        <v>0</v>
      </c>
    </row>
    <row r="109" spans="1:20" ht="123.75" x14ac:dyDescent="0.2">
      <c r="B109" s="221" t="s">
        <v>133</v>
      </c>
      <c r="C109" s="207" t="s">
        <v>3</v>
      </c>
      <c r="D109" s="76" t="s">
        <v>124</v>
      </c>
      <c r="E109" s="77">
        <v>6</v>
      </c>
      <c r="F109" s="78">
        <v>0</v>
      </c>
      <c r="G109" s="77">
        <v>4</v>
      </c>
      <c r="H109" s="77">
        <v>2</v>
      </c>
      <c r="I109" s="154">
        <v>310</v>
      </c>
      <c r="J109" s="77">
        <v>2</v>
      </c>
      <c r="K109" s="77">
        <v>1</v>
      </c>
      <c r="L109" s="77">
        <v>1</v>
      </c>
      <c r="M109" s="77">
        <v>0</v>
      </c>
      <c r="N109" s="77">
        <v>0</v>
      </c>
      <c r="O109" s="77">
        <v>0</v>
      </c>
      <c r="P109" s="154">
        <v>310</v>
      </c>
      <c r="Q109" s="154">
        <v>44.836260000000003</v>
      </c>
      <c r="R109" s="78">
        <v>0</v>
      </c>
      <c r="S109" s="77">
        <v>1</v>
      </c>
      <c r="T109" s="77">
        <v>1</v>
      </c>
    </row>
    <row r="110" spans="1:20" ht="22.5" x14ac:dyDescent="0.2">
      <c r="B110" s="222"/>
      <c r="C110" s="208"/>
      <c r="D110" s="76" t="s">
        <v>123</v>
      </c>
      <c r="E110" s="77">
        <v>6</v>
      </c>
      <c r="F110" s="78">
        <v>0</v>
      </c>
      <c r="G110" s="77">
        <v>5</v>
      </c>
      <c r="H110" s="77">
        <v>1</v>
      </c>
      <c r="I110" s="154">
        <v>10</v>
      </c>
      <c r="J110" s="77">
        <v>1</v>
      </c>
      <c r="K110" s="77">
        <v>1</v>
      </c>
      <c r="L110" s="77">
        <v>0</v>
      </c>
      <c r="M110" s="77">
        <v>0</v>
      </c>
      <c r="N110" s="77">
        <v>0</v>
      </c>
      <c r="O110" s="77">
        <v>0</v>
      </c>
      <c r="P110" s="154">
        <v>10</v>
      </c>
      <c r="Q110" s="154">
        <v>310</v>
      </c>
      <c r="R110" s="77">
        <v>0</v>
      </c>
      <c r="S110" s="77">
        <v>0</v>
      </c>
      <c r="T110" s="77">
        <v>1</v>
      </c>
    </row>
    <row r="111" spans="1:20" ht="123.75" x14ac:dyDescent="0.2">
      <c r="B111" s="222"/>
      <c r="C111" s="207" t="s">
        <v>4</v>
      </c>
      <c r="D111" s="76" t="s">
        <v>124</v>
      </c>
      <c r="E111" s="77">
        <v>0</v>
      </c>
      <c r="F111" s="78">
        <v>0</v>
      </c>
      <c r="G111" s="77">
        <v>0</v>
      </c>
      <c r="H111" s="77">
        <v>0</v>
      </c>
      <c r="I111" s="154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154">
        <v>0</v>
      </c>
      <c r="Q111" s="154">
        <v>0</v>
      </c>
      <c r="R111" s="78">
        <v>0</v>
      </c>
      <c r="S111" s="77">
        <v>0</v>
      </c>
      <c r="T111" s="77">
        <v>0</v>
      </c>
    </row>
    <row r="112" spans="1:20" ht="22.5" x14ac:dyDescent="0.2">
      <c r="B112" s="208"/>
      <c r="C112" s="208"/>
      <c r="D112" s="76" t="s">
        <v>123</v>
      </c>
      <c r="E112" s="77">
        <v>1</v>
      </c>
      <c r="F112" s="78">
        <v>0</v>
      </c>
      <c r="G112" s="77">
        <v>0</v>
      </c>
      <c r="H112" s="77">
        <v>1</v>
      </c>
      <c r="I112" s="154">
        <v>300</v>
      </c>
      <c r="J112" s="77">
        <v>0</v>
      </c>
      <c r="K112" s="77">
        <v>1</v>
      </c>
      <c r="L112" s="77">
        <v>0</v>
      </c>
      <c r="M112" s="77">
        <v>0</v>
      </c>
      <c r="N112" s="77">
        <v>1</v>
      </c>
      <c r="O112" s="77">
        <v>0</v>
      </c>
      <c r="P112" s="154">
        <v>300</v>
      </c>
      <c r="Q112" s="154">
        <v>300</v>
      </c>
      <c r="R112" s="77">
        <v>0</v>
      </c>
      <c r="S112" s="77">
        <v>0</v>
      </c>
      <c r="T112" s="77">
        <v>1</v>
      </c>
    </row>
    <row r="113" spans="1:20" ht="42" customHeight="1" x14ac:dyDescent="0.2">
      <c r="B113" s="92" t="s">
        <v>42</v>
      </c>
      <c r="C113" s="83" t="s">
        <v>76</v>
      </c>
      <c r="D113" s="93"/>
      <c r="E113" s="77">
        <v>2</v>
      </c>
      <c r="F113" s="78">
        <v>0</v>
      </c>
      <c r="G113" s="77">
        <v>1</v>
      </c>
      <c r="H113" s="77">
        <v>1</v>
      </c>
      <c r="I113" s="154">
        <v>20</v>
      </c>
      <c r="J113" s="77">
        <v>0</v>
      </c>
      <c r="K113" s="77">
        <v>0</v>
      </c>
      <c r="L113" s="77">
        <v>1</v>
      </c>
      <c r="M113" s="77">
        <v>0</v>
      </c>
      <c r="N113" s="77">
        <v>0</v>
      </c>
      <c r="O113" s="77">
        <v>0</v>
      </c>
      <c r="P113" s="154">
        <v>20</v>
      </c>
      <c r="Q113" s="154">
        <v>0</v>
      </c>
      <c r="R113" s="78">
        <v>0</v>
      </c>
      <c r="S113" s="77">
        <v>0</v>
      </c>
      <c r="T113" s="77">
        <v>1</v>
      </c>
    </row>
    <row r="114" spans="1:20" ht="66" customHeight="1" x14ac:dyDescent="0.2">
      <c r="A114" s="69"/>
      <c r="B114" s="74" t="s">
        <v>89</v>
      </c>
      <c r="C114" s="203" t="s">
        <v>9</v>
      </c>
      <c r="D114" s="204"/>
      <c r="E114" s="73">
        <f>IF((E115+E116)=SUM(G114:H114),SUM(G114:H114),"`ОШ!`")</f>
        <v>0</v>
      </c>
      <c r="F114" s="73">
        <f>F115+F116</f>
        <v>0</v>
      </c>
      <c r="G114" s="73">
        <f>G115+G116</f>
        <v>0</v>
      </c>
      <c r="H114" s="73">
        <f>IF((H115+H116)=SUM(K114:M114),SUM(K114:M114),"`ОШ!`")</f>
        <v>0</v>
      </c>
      <c r="I114" s="153">
        <f t="shared" ref="I114:Q114" si="13">I115+I116</f>
        <v>0</v>
      </c>
      <c r="J114" s="73">
        <f t="shared" si="13"/>
        <v>0</v>
      </c>
      <c r="K114" s="73">
        <f t="shared" si="13"/>
        <v>0</v>
      </c>
      <c r="L114" s="73">
        <f t="shared" si="13"/>
        <v>0</v>
      </c>
      <c r="M114" s="73">
        <f t="shared" si="13"/>
        <v>0</v>
      </c>
      <c r="N114" s="73">
        <f t="shared" si="13"/>
        <v>0</v>
      </c>
      <c r="O114" s="73">
        <f t="shared" si="13"/>
        <v>0</v>
      </c>
      <c r="P114" s="153">
        <f t="shared" si="13"/>
        <v>0</v>
      </c>
      <c r="Q114" s="153">
        <f t="shared" si="13"/>
        <v>0</v>
      </c>
      <c r="R114" s="73" t="s">
        <v>40</v>
      </c>
      <c r="S114" s="73">
        <f>S115+S116</f>
        <v>0</v>
      </c>
      <c r="T114" s="73">
        <f>T115+T116</f>
        <v>0</v>
      </c>
    </row>
    <row r="115" spans="1:20" s="58" customFormat="1" ht="45" customHeight="1" x14ac:dyDescent="0.2">
      <c r="B115" s="205" t="s">
        <v>89</v>
      </c>
      <c r="C115" s="207" t="s">
        <v>3</v>
      </c>
      <c r="D115" s="76" t="s">
        <v>124</v>
      </c>
      <c r="E115" s="77"/>
      <c r="F115" s="77"/>
      <c r="G115" s="77"/>
      <c r="H115" s="77"/>
      <c r="I115" s="154"/>
      <c r="J115" s="77"/>
      <c r="K115" s="77"/>
      <c r="L115" s="77"/>
      <c r="M115" s="77"/>
      <c r="N115" s="77"/>
      <c r="O115" s="77"/>
      <c r="P115" s="154"/>
      <c r="Q115" s="154"/>
      <c r="R115" s="78"/>
      <c r="S115" s="77"/>
      <c r="T115" s="77"/>
    </row>
    <row r="116" spans="1:20" s="58" customFormat="1" ht="19.899999999999999" customHeight="1" x14ac:dyDescent="0.2">
      <c r="B116" s="206"/>
      <c r="C116" s="208"/>
      <c r="D116" s="76" t="s">
        <v>123</v>
      </c>
      <c r="E116" s="77"/>
      <c r="F116" s="77"/>
      <c r="G116" s="77"/>
      <c r="H116" s="77"/>
      <c r="I116" s="154"/>
      <c r="J116" s="77"/>
      <c r="K116" s="77"/>
      <c r="L116" s="77"/>
      <c r="M116" s="77"/>
      <c r="N116" s="77"/>
      <c r="O116" s="77"/>
      <c r="P116" s="154"/>
      <c r="Q116" s="154"/>
      <c r="R116" s="78"/>
      <c r="S116" s="77"/>
      <c r="T116" s="77"/>
    </row>
    <row r="117" spans="1:20" s="58" customFormat="1" ht="88.9" customHeight="1" x14ac:dyDescent="0.2">
      <c r="B117" s="94" t="s">
        <v>134</v>
      </c>
      <c r="C117" s="209" t="s">
        <v>151</v>
      </c>
      <c r="D117" s="210"/>
      <c r="E117" s="146">
        <f>G117+H117</f>
        <v>0</v>
      </c>
      <c r="F117" s="73" t="s">
        <v>40</v>
      </c>
      <c r="G117" s="146"/>
      <c r="H117" s="146">
        <f>K117+L117+M117</f>
        <v>0</v>
      </c>
      <c r="I117" s="157"/>
      <c r="J117" s="146"/>
      <c r="K117" s="146"/>
      <c r="L117" s="146"/>
      <c r="M117" s="146"/>
      <c r="N117" s="146"/>
      <c r="O117" s="146"/>
      <c r="P117" s="157"/>
      <c r="Q117" s="157"/>
      <c r="R117" s="73" t="s">
        <v>40</v>
      </c>
      <c r="S117" s="146"/>
      <c r="T117" s="146"/>
    </row>
    <row r="118" spans="1:20" s="58" customFormat="1" ht="30.6" customHeight="1" thickBot="1" x14ac:dyDescent="0.25">
      <c r="A118" s="148"/>
      <c r="B118" s="149" t="s">
        <v>12</v>
      </c>
      <c r="C118" s="150" t="s">
        <v>76</v>
      </c>
      <c r="D118" s="151"/>
      <c r="E118" s="146">
        <f>G118+H118</f>
        <v>0</v>
      </c>
      <c r="F118" s="146"/>
      <c r="G118" s="146"/>
      <c r="H118" s="146">
        <f>K118+L118+M118</f>
        <v>0</v>
      </c>
      <c r="I118" s="157"/>
      <c r="J118" s="146"/>
      <c r="K118" s="146"/>
      <c r="L118" s="146"/>
      <c r="M118" s="146"/>
      <c r="N118" s="146"/>
      <c r="O118" s="146"/>
      <c r="P118" s="157"/>
      <c r="Q118" s="157"/>
      <c r="R118" s="146"/>
      <c r="S118" s="146"/>
      <c r="T118" s="146"/>
    </row>
    <row r="119" spans="1:20" s="58" customFormat="1" ht="30" customHeight="1" x14ac:dyDescent="0.2">
      <c r="A119" s="147"/>
      <c r="B119" s="152" t="s">
        <v>91</v>
      </c>
      <c r="C119" s="211" t="s">
        <v>9</v>
      </c>
      <c r="D119" s="212"/>
      <c r="E119" s="95">
        <f>IF((SUM(E120:E127)=SUM(G119:H119)),SUM(G119:H119),"`ОШ!`")</f>
        <v>5</v>
      </c>
      <c r="F119" s="95">
        <f>SUM(F120:F127)</f>
        <v>5</v>
      </c>
      <c r="G119" s="95">
        <f>SUM(G120:G127)</f>
        <v>1</v>
      </c>
      <c r="H119" s="95">
        <f>IF((SUM(H120:H127)=SUM(K119:M119)),SUM(K119:M119),"`ОШ!`")</f>
        <v>4</v>
      </c>
      <c r="I119" s="158">
        <f>SUM(I120:I127)</f>
        <v>1040</v>
      </c>
      <c r="J119" s="95">
        <f t="shared" ref="J119:T119" si="14">SUM(J120:J127)</f>
        <v>1</v>
      </c>
      <c r="K119" s="95">
        <f t="shared" si="14"/>
        <v>1</v>
      </c>
      <c r="L119" s="95">
        <f t="shared" si="14"/>
        <v>3</v>
      </c>
      <c r="M119" s="95">
        <f t="shared" si="14"/>
        <v>0</v>
      </c>
      <c r="N119" s="95">
        <f t="shared" si="14"/>
        <v>0</v>
      </c>
      <c r="O119" s="95">
        <f t="shared" si="14"/>
        <v>0</v>
      </c>
      <c r="P119" s="158">
        <f t="shared" si="14"/>
        <v>1040</v>
      </c>
      <c r="Q119" s="158">
        <f t="shared" si="14"/>
        <v>640</v>
      </c>
      <c r="R119" s="95">
        <f t="shared" si="14"/>
        <v>0</v>
      </c>
      <c r="S119" s="95">
        <f t="shared" si="14"/>
        <v>1</v>
      </c>
      <c r="T119" s="95">
        <f t="shared" si="14"/>
        <v>3</v>
      </c>
    </row>
    <row r="120" spans="1:20" s="58" customFormat="1" ht="123.75" x14ac:dyDescent="0.2">
      <c r="A120" s="96"/>
      <c r="B120" s="213" t="s">
        <v>91</v>
      </c>
      <c r="C120" s="216" t="s">
        <v>3</v>
      </c>
      <c r="D120" s="97" t="s">
        <v>124</v>
      </c>
      <c r="E120" s="98">
        <v>1</v>
      </c>
      <c r="F120" s="98">
        <v>1</v>
      </c>
      <c r="G120" s="98">
        <v>0</v>
      </c>
      <c r="H120" s="98">
        <v>1</v>
      </c>
      <c r="I120" s="159">
        <v>200</v>
      </c>
      <c r="J120" s="98"/>
      <c r="K120" s="98">
        <v>0</v>
      </c>
      <c r="L120" s="98">
        <v>1</v>
      </c>
      <c r="M120" s="98">
        <v>0</v>
      </c>
      <c r="N120" s="98">
        <v>0</v>
      </c>
      <c r="O120" s="98">
        <v>0</v>
      </c>
      <c r="P120" s="159">
        <v>200</v>
      </c>
      <c r="Q120" s="159"/>
      <c r="R120" s="98">
        <v>0</v>
      </c>
      <c r="S120" s="98">
        <v>0</v>
      </c>
      <c r="T120" s="99">
        <v>1</v>
      </c>
    </row>
    <row r="121" spans="1:20" s="58" customFormat="1" ht="22.5" x14ac:dyDescent="0.2">
      <c r="A121" s="96"/>
      <c r="B121" s="214"/>
      <c r="C121" s="217"/>
      <c r="D121" s="76" t="s">
        <v>123</v>
      </c>
      <c r="E121" s="77">
        <v>3</v>
      </c>
      <c r="F121" s="77">
        <v>3</v>
      </c>
      <c r="G121" s="77">
        <v>1</v>
      </c>
      <c r="H121" s="77">
        <v>2</v>
      </c>
      <c r="I121" s="154">
        <v>240</v>
      </c>
      <c r="J121" s="77">
        <v>1</v>
      </c>
      <c r="K121" s="77">
        <v>1</v>
      </c>
      <c r="L121" s="77">
        <v>1</v>
      </c>
      <c r="M121" s="77">
        <v>0</v>
      </c>
      <c r="N121" s="77">
        <v>0</v>
      </c>
      <c r="O121" s="77">
        <v>0</v>
      </c>
      <c r="P121" s="154">
        <v>240</v>
      </c>
      <c r="Q121" s="154">
        <v>640</v>
      </c>
      <c r="R121" s="77">
        <v>0</v>
      </c>
      <c r="S121" s="77">
        <v>1</v>
      </c>
      <c r="T121" s="100">
        <v>1</v>
      </c>
    </row>
    <row r="122" spans="1:20" s="58" customFormat="1" ht="123.75" x14ac:dyDescent="0.2">
      <c r="A122" s="96"/>
      <c r="B122" s="214"/>
      <c r="C122" s="218" t="s">
        <v>4</v>
      </c>
      <c r="D122" s="76" t="s">
        <v>124</v>
      </c>
      <c r="E122" s="77">
        <v>0</v>
      </c>
      <c r="F122" s="77">
        <v>0</v>
      </c>
      <c r="G122" s="77">
        <v>0</v>
      </c>
      <c r="H122" s="77">
        <v>0</v>
      </c>
      <c r="I122" s="154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154">
        <v>0</v>
      </c>
      <c r="Q122" s="154">
        <v>0</v>
      </c>
      <c r="R122" s="77">
        <v>0</v>
      </c>
      <c r="S122" s="77">
        <v>0</v>
      </c>
      <c r="T122" s="100">
        <v>0</v>
      </c>
    </row>
    <row r="123" spans="1:20" s="58" customFormat="1" ht="22.5" x14ac:dyDescent="0.2">
      <c r="A123" s="96"/>
      <c r="B123" s="214"/>
      <c r="C123" s="217"/>
      <c r="D123" s="76" t="s">
        <v>123</v>
      </c>
      <c r="E123" s="77">
        <v>0</v>
      </c>
      <c r="F123" s="77">
        <v>0</v>
      </c>
      <c r="G123" s="77">
        <v>0</v>
      </c>
      <c r="H123" s="77">
        <v>0</v>
      </c>
      <c r="I123" s="154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154">
        <v>0</v>
      </c>
      <c r="Q123" s="154">
        <v>0</v>
      </c>
      <c r="R123" s="77">
        <v>0</v>
      </c>
      <c r="S123" s="77">
        <v>0</v>
      </c>
      <c r="T123" s="100">
        <v>0</v>
      </c>
    </row>
    <row r="124" spans="1:20" s="58" customFormat="1" x14ac:dyDescent="0.2">
      <c r="A124" s="96"/>
      <c r="B124" s="214"/>
      <c r="C124" s="101" t="s">
        <v>46</v>
      </c>
      <c r="D124" s="102"/>
      <c r="E124" s="103">
        <v>0</v>
      </c>
      <c r="F124" s="103">
        <v>0</v>
      </c>
      <c r="G124" s="103">
        <v>0</v>
      </c>
      <c r="H124" s="103">
        <v>0</v>
      </c>
      <c r="I124" s="160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60">
        <v>0</v>
      </c>
      <c r="Q124" s="160">
        <v>0</v>
      </c>
      <c r="R124" s="103">
        <v>0</v>
      </c>
      <c r="S124" s="103">
        <v>0</v>
      </c>
      <c r="T124" s="104">
        <v>0</v>
      </c>
    </row>
    <row r="125" spans="1:20" s="58" customFormat="1" x14ac:dyDescent="0.2">
      <c r="A125" s="96"/>
      <c r="B125" s="214"/>
      <c r="C125" s="105" t="s">
        <v>76</v>
      </c>
      <c r="D125" s="84"/>
      <c r="E125" s="77">
        <v>1</v>
      </c>
      <c r="F125" s="77">
        <v>1</v>
      </c>
      <c r="G125" s="77">
        <v>0</v>
      </c>
      <c r="H125" s="77">
        <v>1</v>
      </c>
      <c r="I125" s="154">
        <v>600</v>
      </c>
      <c r="J125" s="77">
        <v>0</v>
      </c>
      <c r="K125" s="77">
        <v>0</v>
      </c>
      <c r="L125" s="77">
        <v>1</v>
      </c>
      <c r="M125" s="77">
        <v>0</v>
      </c>
      <c r="N125" s="77">
        <v>0</v>
      </c>
      <c r="O125" s="77">
        <v>0</v>
      </c>
      <c r="P125" s="154">
        <v>600</v>
      </c>
      <c r="Q125" s="154">
        <v>0</v>
      </c>
      <c r="R125" s="77">
        <v>0</v>
      </c>
      <c r="S125" s="77">
        <v>0</v>
      </c>
      <c r="T125" s="100">
        <v>1</v>
      </c>
    </row>
    <row r="126" spans="1:20" s="58" customFormat="1" ht="22.5" x14ac:dyDescent="0.2">
      <c r="A126" s="96"/>
      <c r="B126" s="214"/>
      <c r="C126" s="101" t="s">
        <v>75</v>
      </c>
      <c r="D126" s="102"/>
      <c r="E126" s="103">
        <v>0</v>
      </c>
      <c r="F126" s="103">
        <v>0</v>
      </c>
      <c r="G126" s="103">
        <v>0</v>
      </c>
      <c r="H126" s="103">
        <v>0</v>
      </c>
      <c r="I126" s="160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60">
        <v>0</v>
      </c>
      <c r="Q126" s="160">
        <v>0</v>
      </c>
      <c r="R126" s="103">
        <v>0</v>
      </c>
      <c r="S126" s="103">
        <v>0</v>
      </c>
      <c r="T126" s="104">
        <v>0</v>
      </c>
    </row>
    <row r="127" spans="1:20" s="58" customFormat="1" ht="13.15" customHeight="1" x14ac:dyDescent="0.2">
      <c r="A127" s="45"/>
      <c r="B127" s="215"/>
      <c r="C127" s="219" t="s">
        <v>135</v>
      </c>
      <c r="D127" s="220"/>
      <c r="E127" s="106">
        <v>0</v>
      </c>
      <c r="F127" s="106">
        <v>0</v>
      </c>
      <c r="G127" s="106">
        <v>0</v>
      </c>
      <c r="H127" s="106">
        <v>0</v>
      </c>
      <c r="I127" s="161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61">
        <v>0</v>
      </c>
      <c r="Q127" s="161">
        <v>0</v>
      </c>
      <c r="R127" s="106">
        <v>0</v>
      </c>
      <c r="S127" s="106">
        <v>0</v>
      </c>
      <c r="T127" s="106">
        <v>0</v>
      </c>
    </row>
    <row r="128" spans="1:20" s="58" customFormat="1" x14ac:dyDescent="0.2">
      <c r="A128" s="57"/>
      <c r="B128" s="107"/>
      <c r="C128" s="108"/>
      <c r="D128" s="108"/>
      <c r="E128" s="109"/>
      <c r="F128" s="109"/>
      <c r="G128" s="109"/>
      <c r="H128" s="109"/>
      <c r="I128" s="110"/>
      <c r="J128" s="109"/>
      <c r="K128" s="109"/>
      <c r="L128" s="109"/>
      <c r="M128" s="109"/>
      <c r="N128" s="109"/>
      <c r="O128" s="109"/>
      <c r="P128" s="110"/>
      <c r="Q128" s="110"/>
      <c r="R128" s="109"/>
      <c r="S128" s="109"/>
      <c r="T128" s="109"/>
    </row>
    <row r="129" spans="1:23" s="58" customFormat="1" x14ac:dyDescent="0.2">
      <c r="A129" s="57"/>
      <c r="B129" s="107"/>
      <c r="C129" s="108"/>
      <c r="D129" s="108"/>
      <c r="E129" s="109"/>
      <c r="F129" s="109"/>
      <c r="G129" s="109"/>
      <c r="H129" s="109"/>
      <c r="I129" s="110"/>
      <c r="J129" s="109"/>
      <c r="K129" s="109"/>
      <c r="L129" s="109"/>
      <c r="M129" s="109"/>
      <c r="N129" s="109"/>
      <c r="O129" s="109"/>
      <c r="P129" s="110"/>
      <c r="Q129" s="110"/>
      <c r="R129" s="109"/>
      <c r="S129" s="109"/>
      <c r="T129" s="109"/>
      <c r="U129" s="111" t="s">
        <v>7</v>
      </c>
    </row>
    <row r="130" spans="1:23" s="57" customFormat="1" ht="13.9" customHeight="1" thickBot="1" x14ac:dyDescent="0.25">
      <c r="A130" s="182" t="s">
        <v>137</v>
      </c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</row>
    <row r="131" spans="1:23" s="57" customFormat="1" x14ac:dyDescent="0.2">
      <c r="A131" s="194" t="s">
        <v>34</v>
      </c>
      <c r="B131" s="195"/>
      <c r="C131" s="195"/>
      <c r="D131" s="196"/>
      <c r="E131" s="112" t="s">
        <v>95</v>
      </c>
      <c r="F131" s="112" t="s">
        <v>96</v>
      </c>
      <c r="G131" s="112" t="s">
        <v>97</v>
      </c>
      <c r="H131" s="112" t="s">
        <v>98</v>
      </c>
      <c r="I131" s="112" t="s">
        <v>99</v>
      </c>
      <c r="J131" s="112" t="s">
        <v>100</v>
      </c>
      <c r="K131" s="112" t="s">
        <v>101</v>
      </c>
      <c r="L131" s="112" t="s">
        <v>102</v>
      </c>
      <c r="M131" s="112" t="s">
        <v>103</v>
      </c>
      <c r="N131" s="112" t="s">
        <v>104</v>
      </c>
      <c r="O131" s="112" t="s">
        <v>105</v>
      </c>
      <c r="P131" s="112" t="s">
        <v>106</v>
      </c>
      <c r="Q131" s="112" t="s">
        <v>107</v>
      </c>
      <c r="R131" s="112" t="s">
        <v>108</v>
      </c>
      <c r="S131" s="112" t="s">
        <v>109</v>
      </c>
      <c r="T131" s="112" t="s">
        <v>110</v>
      </c>
    </row>
    <row r="132" spans="1:23" s="57" customFormat="1" ht="33.6" customHeight="1" thickBot="1" x14ac:dyDescent="0.25">
      <c r="A132" s="188" t="s">
        <v>147</v>
      </c>
      <c r="B132" s="189"/>
      <c r="C132" s="189"/>
      <c r="D132" s="190"/>
      <c r="E132" s="113">
        <v>92</v>
      </c>
      <c r="F132" s="113">
        <v>8</v>
      </c>
      <c r="G132" s="113">
        <v>29</v>
      </c>
      <c r="H132" s="113">
        <v>63</v>
      </c>
      <c r="I132" s="114">
        <v>990</v>
      </c>
      <c r="J132" s="113">
        <v>6</v>
      </c>
      <c r="K132" s="113">
        <v>29</v>
      </c>
      <c r="L132" s="113">
        <v>17</v>
      </c>
      <c r="M132" s="113">
        <v>17</v>
      </c>
      <c r="N132" s="113">
        <v>19</v>
      </c>
      <c r="O132" s="113">
        <v>17</v>
      </c>
      <c r="P132" s="114">
        <v>690</v>
      </c>
      <c r="Q132" s="114">
        <v>546.6</v>
      </c>
      <c r="R132" s="113">
        <v>0</v>
      </c>
      <c r="S132" s="113">
        <v>40</v>
      </c>
      <c r="T132" s="113">
        <v>0</v>
      </c>
    </row>
    <row r="133" spans="1:23" s="57" customFormat="1" x14ac:dyDescent="0.2">
      <c r="B133" s="115"/>
      <c r="C133" s="108"/>
      <c r="D133" s="115"/>
      <c r="E133" s="109"/>
      <c r="F133" s="109"/>
      <c r="G133" s="109"/>
      <c r="H133" s="109"/>
      <c r="I133" s="110"/>
      <c r="J133" s="109"/>
      <c r="K133" s="109"/>
      <c r="L133" s="109"/>
      <c r="M133" s="109"/>
      <c r="N133" s="109"/>
      <c r="O133" s="109"/>
      <c r="P133" s="110"/>
      <c r="Q133" s="110"/>
      <c r="R133" s="109"/>
      <c r="S133" s="109"/>
      <c r="T133" s="109"/>
    </row>
    <row r="134" spans="1:23" s="57" customFormat="1" x14ac:dyDescent="0.2">
      <c r="B134" s="115"/>
      <c r="C134" s="108"/>
      <c r="D134" s="115"/>
      <c r="E134" s="109"/>
      <c r="F134" s="109"/>
      <c r="G134" s="109"/>
      <c r="H134" s="109"/>
      <c r="I134" s="110"/>
      <c r="J134" s="109"/>
      <c r="K134" s="109"/>
      <c r="L134" s="109"/>
      <c r="M134" s="109"/>
      <c r="N134" s="109"/>
      <c r="O134" s="109"/>
      <c r="P134" s="110"/>
      <c r="Q134" s="110"/>
      <c r="R134" s="109"/>
      <c r="S134" s="109"/>
      <c r="T134" s="109"/>
    </row>
    <row r="135" spans="1:23" s="57" customFormat="1" ht="13.9" customHeight="1" thickBot="1" x14ac:dyDescent="0.25">
      <c r="A135" s="182" t="s">
        <v>160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7" t="s">
        <v>161</v>
      </c>
      <c r="V135" s="187"/>
    </row>
    <row r="136" spans="1:23" s="57" customFormat="1" x14ac:dyDescent="0.2">
      <c r="A136" s="183" t="s">
        <v>162</v>
      </c>
      <c r="B136" s="184"/>
      <c r="C136" s="184"/>
      <c r="D136" s="185"/>
      <c r="E136" s="112" t="s">
        <v>95</v>
      </c>
      <c r="F136" s="112" t="s">
        <v>96</v>
      </c>
      <c r="G136" s="112" t="s">
        <v>97</v>
      </c>
      <c r="H136" s="112" t="s">
        <v>98</v>
      </c>
      <c r="I136" s="112" t="s">
        <v>99</v>
      </c>
      <c r="J136" s="112" t="s">
        <v>100</v>
      </c>
      <c r="K136" s="112" t="s">
        <v>101</v>
      </c>
      <c r="L136" s="112" t="s">
        <v>102</v>
      </c>
      <c r="M136" s="112" t="s">
        <v>103</v>
      </c>
      <c r="N136" s="112" t="s">
        <v>104</v>
      </c>
      <c r="O136" s="112" t="s">
        <v>105</v>
      </c>
      <c r="P136" s="112" t="s">
        <v>106</v>
      </c>
      <c r="Q136" s="112" t="s">
        <v>107</v>
      </c>
      <c r="R136" s="112" t="s">
        <v>108</v>
      </c>
      <c r="S136" s="112" t="s">
        <v>109</v>
      </c>
      <c r="T136" s="112" t="s">
        <v>110</v>
      </c>
      <c r="U136" s="187"/>
      <c r="V136" s="187"/>
    </row>
    <row r="137" spans="1:23" s="57" customFormat="1" x14ac:dyDescent="0.2">
      <c r="A137" s="197" t="s">
        <v>163</v>
      </c>
      <c r="B137" s="198"/>
      <c r="C137" s="198"/>
      <c r="D137" s="199"/>
      <c r="E137" s="116">
        <v>2</v>
      </c>
      <c r="F137" s="116"/>
      <c r="G137" s="116"/>
      <c r="H137" s="116">
        <v>2</v>
      </c>
      <c r="I137" s="117">
        <v>315</v>
      </c>
      <c r="J137" s="116"/>
      <c r="K137" s="116"/>
      <c r="L137" s="116">
        <v>2</v>
      </c>
      <c r="M137" s="116"/>
      <c r="N137" s="116"/>
      <c r="O137" s="116"/>
      <c r="P137" s="117">
        <v>315</v>
      </c>
      <c r="Q137" s="117">
        <v>315</v>
      </c>
      <c r="R137" s="118"/>
      <c r="S137" s="116">
        <v>1</v>
      </c>
      <c r="T137" s="116">
        <v>1</v>
      </c>
      <c r="U137" s="187"/>
      <c r="V137" s="187"/>
    </row>
    <row r="138" spans="1:23" s="57" customFormat="1" ht="13.5" thickBot="1" x14ac:dyDescent="0.25">
      <c r="A138" s="200" t="s">
        <v>164</v>
      </c>
      <c r="B138" s="201"/>
      <c r="C138" s="201"/>
      <c r="D138" s="202"/>
      <c r="E138" s="119">
        <v>2</v>
      </c>
      <c r="F138" s="119"/>
      <c r="G138" s="119"/>
      <c r="H138" s="119">
        <v>2</v>
      </c>
      <c r="I138" s="120">
        <v>120</v>
      </c>
      <c r="J138" s="119"/>
      <c r="K138" s="119"/>
      <c r="L138" s="119">
        <v>2</v>
      </c>
      <c r="M138" s="119"/>
      <c r="N138" s="119"/>
      <c r="O138" s="119"/>
      <c r="P138" s="120">
        <v>120</v>
      </c>
      <c r="Q138" s="120">
        <v>120</v>
      </c>
      <c r="R138" s="121"/>
      <c r="S138" s="119">
        <v>1</v>
      </c>
      <c r="T138" s="119">
        <v>1</v>
      </c>
      <c r="U138" s="187"/>
      <c r="V138" s="187"/>
    </row>
    <row r="139" spans="1:23" s="57" customFormat="1" x14ac:dyDescent="0.2">
      <c r="B139" s="115"/>
      <c r="C139" s="108"/>
      <c r="D139" s="115"/>
      <c r="E139" s="109"/>
      <c r="F139" s="109"/>
      <c r="G139" s="109"/>
      <c r="H139" s="109"/>
      <c r="I139" s="110"/>
      <c r="J139" s="109"/>
      <c r="K139" s="109"/>
      <c r="L139" s="109"/>
      <c r="M139" s="109"/>
      <c r="N139" s="109"/>
      <c r="O139" s="109"/>
      <c r="P139" s="110"/>
      <c r="Q139" s="110"/>
      <c r="R139" s="109"/>
      <c r="S139" s="109"/>
      <c r="T139" s="109"/>
    </row>
    <row r="140" spans="1:23" s="57" customFormat="1" x14ac:dyDescent="0.2">
      <c r="B140" s="115"/>
      <c r="C140" s="108"/>
      <c r="D140" s="115" t="s">
        <v>7</v>
      </c>
      <c r="E140" s="109"/>
      <c r="F140" s="109"/>
      <c r="G140" s="109"/>
      <c r="H140" s="109"/>
      <c r="I140" s="110"/>
      <c r="J140" s="109"/>
      <c r="K140" s="109"/>
      <c r="L140" s="109"/>
      <c r="M140" s="109"/>
      <c r="N140" s="109"/>
      <c r="O140" s="109"/>
      <c r="P140" s="110"/>
      <c r="Q140" s="110"/>
      <c r="R140" s="109"/>
      <c r="S140" s="109"/>
      <c r="T140" s="109"/>
    </row>
    <row r="141" spans="1:23" s="57" customFormat="1" ht="34.15" customHeight="1" thickBot="1" x14ac:dyDescent="0.25">
      <c r="A141" s="182" t="s">
        <v>165</v>
      </c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</row>
    <row r="142" spans="1:23" s="57" customFormat="1" ht="13.15" customHeight="1" x14ac:dyDescent="0.2">
      <c r="A142" s="183" t="s">
        <v>166</v>
      </c>
      <c r="B142" s="184"/>
      <c r="C142" s="184"/>
      <c r="D142" s="185"/>
      <c r="E142" s="112" t="s">
        <v>95</v>
      </c>
      <c r="F142" s="112" t="s">
        <v>96</v>
      </c>
      <c r="G142" s="112" t="s">
        <v>97</v>
      </c>
      <c r="H142" s="112" t="s">
        <v>98</v>
      </c>
      <c r="I142" s="112" t="s">
        <v>99</v>
      </c>
      <c r="J142" s="112" t="s">
        <v>100</v>
      </c>
      <c r="K142" s="112" t="s">
        <v>101</v>
      </c>
      <c r="L142" s="112" t="s">
        <v>102</v>
      </c>
      <c r="M142" s="112" t="s">
        <v>103</v>
      </c>
      <c r="N142" s="112" t="s">
        <v>104</v>
      </c>
      <c r="O142" s="112" t="s">
        <v>105</v>
      </c>
      <c r="P142" s="112" t="s">
        <v>106</v>
      </c>
      <c r="Q142" s="112" t="s">
        <v>107</v>
      </c>
      <c r="R142" s="112" t="s">
        <v>108</v>
      </c>
      <c r="S142" s="112" t="s">
        <v>109</v>
      </c>
      <c r="T142" s="112" t="s">
        <v>110</v>
      </c>
      <c r="U142" s="186" t="s">
        <v>167</v>
      </c>
      <c r="V142" s="187"/>
      <c r="W142" s="187"/>
    </row>
    <row r="143" spans="1:23" s="57" customFormat="1" ht="46.15" customHeight="1" thickBot="1" x14ac:dyDescent="0.25">
      <c r="A143" s="188" t="s">
        <v>168</v>
      </c>
      <c r="B143" s="189"/>
      <c r="C143" s="189"/>
      <c r="D143" s="190"/>
      <c r="E143" s="113">
        <f>G143+H143</f>
        <v>0</v>
      </c>
      <c r="F143" s="113"/>
      <c r="G143" s="113"/>
      <c r="H143" s="113">
        <f>K143+L143+M143</f>
        <v>0</v>
      </c>
      <c r="I143" s="114"/>
      <c r="J143" s="113"/>
      <c r="K143" s="113"/>
      <c r="L143" s="113"/>
      <c r="M143" s="113"/>
      <c r="N143" s="113"/>
      <c r="O143" s="113"/>
      <c r="P143" s="114"/>
      <c r="Q143" s="114"/>
      <c r="R143" s="122"/>
      <c r="S143" s="113"/>
      <c r="T143" s="113"/>
      <c r="U143" s="186"/>
      <c r="V143" s="187"/>
      <c r="W143" s="187"/>
    </row>
    <row r="144" spans="1:23" s="57" customFormat="1" x14ac:dyDescent="0.2">
      <c r="A144" s="123"/>
      <c r="B144" s="123"/>
      <c r="C144" s="123"/>
      <c r="D144" s="123"/>
      <c r="E144" s="124"/>
      <c r="F144" s="124"/>
      <c r="G144" s="124"/>
      <c r="H144" s="124"/>
      <c r="I144" s="125"/>
      <c r="J144" s="124"/>
      <c r="K144" s="124"/>
      <c r="L144" s="124"/>
      <c r="M144" s="124"/>
      <c r="N144" s="124"/>
      <c r="O144" s="124"/>
      <c r="P144" s="125"/>
      <c r="Q144" s="125"/>
      <c r="R144" s="124"/>
      <c r="S144" s="124"/>
      <c r="T144" s="124"/>
    </row>
    <row r="145" spans="1:21" s="57" customFormat="1" x14ac:dyDescent="0.2">
      <c r="A145" s="123"/>
      <c r="B145" s="123"/>
      <c r="C145" s="123"/>
      <c r="D145" s="123"/>
      <c r="E145" s="124"/>
      <c r="F145" s="124"/>
      <c r="G145" s="124"/>
      <c r="H145" s="124"/>
      <c r="I145" s="125"/>
      <c r="J145" s="124"/>
      <c r="K145" s="124"/>
      <c r="L145" s="124"/>
      <c r="M145" s="124"/>
      <c r="N145" s="124"/>
      <c r="O145" s="124"/>
      <c r="P145" s="125"/>
      <c r="Q145" s="125"/>
      <c r="R145" s="124"/>
      <c r="S145" s="124"/>
      <c r="T145" s="124"/>
    </row>
    <row r="146" spans="1:21" s="57" customFormat="1" ht="13.5" thickBot="1" x14ac:dyDescent="0.25">
      <c r="B146" s="115"/>
      <c r="C146" s="108"/>
      <c r="D146" s="115"/>
      <c r="E146" s="109"/>
      <c r="F146" s="109"/>
      <c r="G146" s="109"/>
      <c r="H146" s="109"/>
      <c r="I146" s="110"/>
      <c r="J146" s="109"/>
      <c r="K146" s="109"/>
      <c r="L146" s="109"/>
      <c r="M146" s="109"/>
      <c r="N146" s="109"/>
      <c r="O146" s="109"/>
      <c r="P146" s="110"/>
      <c r="Q146" s="110"/>
      <c r="R146" s="109"/>
      <c r="S146" s="109"/>
      <c r="T146" s="109"/>
    </row>
    <row r="147" spans="1:21" ht="18" customHeight="1" thickTop="1" x14ac:dyDescent="0.2">
      <c r="A147" s="126"/>
      <c r="B147" s="191" t="s">
        <v>136</v>
      </c>
      <c r="C147" s="192"/>
      <c r="D147" s="193"/>
      <c r="E147" s="127">
        <f>E9+E10+E11+E12+E13+E14+E17+E20+E23+E24+E29+E34+E39+E42+E43+E57+E61+E62+E63+E64+E65+E72+E96+E102+E103+E104+E114+E117+E118+E119</f>
        <v>822</v>
      </c>
      <c r="F147" s="127">
        <f>F11+F17+F29+F34+F39+F42+F43+F57+F62+F63+F64+F65+F72+F96+F114+F118</f>
        <v>15</v>
      </c>
      <c r="G147" s="127">
        <f t="shared" ref="G147:P147" si="15">G9+G10+G11+G12+G13+G14+G17+G20+G23+G24+G29+G34+G39+G42+G43+G57+G61+G62+G63+G64+G65+G72+G96+G102+G103+G104+G114+G117+G118</f>
        <v>308</v>
      </c>
      <c r="H147" s="127">
        <f t="shared" si="15"/>
        <v>509</v>
      </c>
      <c r="I147" s="127">
        <f t="shared" si="15"/>
        <v>29741.573049999999</v>
      </c>
      <c r="J147" s="127">
        <f t="shared" si="15"/>
        <v>86</v>
      </c>
      <c r="K147" s="127">
        <f t="shared" si="15"/>
        <v>292</v>
      </c>
      <c r="L147" s="127">
        <f t="shared" si="15"/>
        <v>170</v>
      </c>
      <c r="M147" s="127">
        <f t="shared" si="15"/>
        <v>47</v>
      </c>
      <c r="N147" s="127">
        <f t="shared" si="15"/>
        <v>204</v>
      </c>
      <c r="O147" s="127">
        <f t="shared" si="15"/>
        <v>38</v>
      </c>
      <c r="P147" s="127">
        <f t="shared" si="15"/>
        <v>25479.907050000002</v>
      </c>
      <c r="Q147" s="127">
        <f>Q9+Q10+Q11+Q12+Q13+Q14+Q17+Q20+Q23+Q24+Q29+Q34+Q39+Q42+Q43+Q57+Q61+Q62+Q63+Q64+Q65+Q72+Q96+Q102+Q103+Q104+Q114+Q117+Q118+Q119</f>
        <v>21835.528460000001</v>
      </c>
      <c r="R147" s="127">
        <f>R10+R12+R17+R23+R61+R62+R63+R64+R65+R96+R104+R118</f>
        <v>14</v>
      </c>
      <c r="S147" s="127">
        <f>S9+S10+S11+S12+S13+S14+S17+S20+S23+S24+S29+S34+S39+S42+S43+S57+S61+S62+S63+S64+S65+S72+S96+S102+S103+S104+S114+S117+S118</f>
        <v>255</v>
      </c>
      <c r="T147" s="127">
        <f>T10+T11+T12+T13+T14+T17+T20+T23+T24+T34+T39+T42+T43+T57+T61+T62+T63+T64+T72+T96+T102+T104+T114+T117+T118</f>
        <v>62</v>
      </c>
      <c r="U147" s="128"/>
    </row>
    <row r="148" spans="1:21" x14ac:dyDescent="0.2">
      <c r="A148" s="129"/>
      <c r="B148" s="176" t="s">
        <v>4</v>
      </c>
      <c r="C148" s="177"/>
      <c r="D148" s="178"/>
      <c r="E148" s="130">
        <f t="shared" ref="E148:T148" si="16">E27+E28+E31+E33+E37+E38+E41+E46+E47+E51+E52+E55+E56+E60+E68+E69+E75+E76+E79+E80+E83+E84+E88+E89+E92+E93+E99+E100+E107+E108+E111+E112</f>
        <v>2</v>
      </c>
      <c r="F148" s="130">
        <f t="shared" si="16"/>
        <v>0</v>
      </c>
      <c r="G148" s="130">
        <f t="shared" si="16"/>
        <v>0</v>
      </c>
      <c r="H148" s="130">
        <f t="shared" si="16"/>
        <v>2</v>
      </c>
      <c r="I148" s="130">
        <f t="shared" si="16"/>
        <v>315</v>
      </c>
      <c r="J148" s="130">
        <f t="shared" si="16"/>
        <v>0</v>
      </c>
      <c r="K148" s="130">
        <f t="shared" si="16"/>
        <v>1</v>
      </c>
      <c r="L148" s="130">
        <f t="shared" si="16"/>
        <v>0</v>
      </c>
      <c r="M148" s="130">
        <f t="shared" si="16"/>
        <v>1</v>
      </c>
      <c r="N148" s="130">
        <f t="shared" si="16"/>
        <v>2</v>
      </c>
      <c r="O148" s="130">
        <f t="shared" si="16"/>
        <v>1</v>
      </c>
      <c r="P148" s="130">
        <f t="shared" si="16"/>
        <v>300</v>
      </c>
      <c r="Q148" s="130">
        <f t="shared" si="16"/>
        <v>300</v>
      </c>
      <c r="R148" s="130">
        <f t="shared" si="16"/>
        <v>0</v>
      </c>
      <c r="S148" s="130">
        <f t="shared" si="16"/>
        <v>0</v>
      </c>
      <c r="T148" s="130">
        <f t="shared" si="16"/>
        <v>1</v>
      </c>
      <c r="U148" s="128"/>
    </row>
    <row r="149" spans="1:21" ht="28.15" customHeight="1" x14ac:dyDescent="0.2">
      <c r="A149" s="129"/>
      <c r="B149" s="173" t="s">
        <v>0</v>
      </c>
      <c r="C149" s="174"/>
      <c r="D149" s="175"/>
      <c r="E149" s="130">
        <f t="shared" ref="E149:T149" si="17">E27+E37+E46+E51+E55+E68+E75+E79+E83+E88+E92+E99+E107+E111</f>
        <v>0</v>
      </c>
      <c r="F149" s="130">
        <f t="shared" si="17"/>
        <v>0</v>
      </c>
      <c r="G149" s="130">
        <f t="shared" si="17"/>
        <v>0</v>
      </c>
      <c r="H149" s="130">
        <f t="shared" si="17"/>
        <v>0</v>
      </c>
      <c r="I149" s="130">
        <f t="shared" si="17"/>
        <v>0</v>
      </c>
      <c r="J149" s="130">
        <f t="shared" si="17"/>
        <v>0</v>
      </c>
      <c r="K149" s="130">
        <f t="shared" si="17"/>
        <v>0</v>
      </c>
      <c r="L149" s="130">
        <f t="shared" si="17"/>
        <v>0</v>
      </c>
      <c r="M149" s="130">
        <f t="shared" si="17"/>
        <v>0</v>
      </c>
      <c r="N149" s="130">
        <f t="shared" si="17"/>
        <v>0</v>
      </c>
      <c r="O149" s="130">
        <f t="shared" si="17"/>
        <v>0</v>
      </c>
      <c r="P149" s="130">
        <f t="shared" si="17"/>
        <v>0</v>
      </c>
      <c r="Q149" s="130">
        <f t="shared" si="17"/>
        <v>0</v>
      </c>
      <c r="R149" s="130">
        <f t="shared" si="17"/>
        <v>0</v>
      </c>
      <c r="S149" s="130">
        <f t="shared" si="17"/>
        <v>0</v>
      </c>
      <c r="T149" s="130">
        <f t="shared" si="17"/>
        <v>0</v>
      </c>
    </row>
    <row r="150" spans="1:21" x14ac:dyDescent="0.2">
      <c r="A150" s="129"/>
      <c r="B150" s="176" t="s">
        <v>3</v>
      </c>
      <c r="C150" s="177"/>
      <c r="D150" s="178"/>
      <c r="E150" s="130">
        <f t="shared" ref="E150:Q150" si="18">E15+E16+E18+E19+E21+E22+E25+E26+E30+E32+E35+E36+E40+E42+E44+E45+E49+E50+E53+E54+E58+E59+E66+E67+E73+E74+E77+E78+E81+E82+E86+E87+E90+E91+E97+E98+E105+E106+E109+E110+E115+E116</f>
        <v>287</v>
      </c>
      <c r="F150" s="130">
        <f t="shared" si="18"/>
        <v>15</v>
      </c>
      <c r="G150" s="130">
        <f t="shared" si="18"/>
        <v>82</v>
      </c>
      <c r="H150" s="130">
        <f t="shared" si="18"/>
        <v>205</v>
      </c>
      <c r="I150" s="130">
        <f t="shared" si="18"/>
        <v>21061.046450000002</v>
      </c>
      <c r="J150" s="130">
        <f t="shared" si="18"/>
        <v>33</v>
      </c>
      <c r="K150" s="130">
        <f t="shared" si="18"/>
        <v>96</v>
      </c>
      <c r="L150" s="130">
        <f t="shared" si="18"/>
        <v>76</v>
      </c>
      <c r="M150" s="130">
        <f t="shared" si="18"/>
        <v>33</v>
      </c>
      <c r="N150" s="130">
        <f t="shared" si="18"/>
        <v>56</v>
      </c>
      <c r="O150" s="130">
        <f t="shared" si="18"/>
        <v>24</v>
      </c>
      <c r="P150" s="130">
        <f t="shared" si="18"/>
        <v>18696.046450000002</v>
      </c>
      <c r="Q150" s="130">
        <f t="shared" si="18"/>
        <v>17098.996470000002</v>
      </c>
      <c r="R150" s="130">
        <f>R15+R16+R18+R19+R21+R22+R25+R26+R30+R32+R35+R36+R40+R44+R45+R49+R50+R53+R54+R58+R59+R66+R67+R73+R74+R77+R78+R81+R82+R86+R87+R90+R91+R97+R98+R105+R106+R109+R110+R115+R116</f>
        <v>0</v>
      </c>
      <c r="S150" s="130">
        <f>S15+S16+S18+S19+S21+S22+S25+S26+S30+S32+S35+S36+S40+S42+S44+S45+S49+S50+S53+S54+S58+S59+S66+S67+S73+S74+S77+S78+S81+S82+S86+S87+S90+S91+S97+S98+S105+S106+S109+S110+S115+S116</f>
        <v>95</v>
      </c>
      <c r="T150" s="130">
        <f>T15+T16+T18+T19+T21+T22+T25+T26+T30+T32+T35+T36+T40+T42+T44+T45+T49+T50+T53+T54+T58+T59+T66+T67+T73+T74+T77+T78+T81+T82+T86+T87+T90+T91+T97+T98+T105+T106+T109+T110+T115+T116</f>
        <v>42</v>
      </c>
    </row>
    <row r="151" spans="1:21" ht="28.9" customHeight="1" x14ac:dyDescent="0.2">
      <c r="A151" s="129"/>
      <c r="B151" s="173" t="s">
        <v>0</v>
      </c>
      <c r="C151" s="174"/>
      <c r="D151" s="175"/>
      <c r="E151" s="130">
        <f t="shared" ref="E151:T151" si="19">E15+E18+E21+E25+E35+E44+E49+E53+E58+E66+E73+E77+E81+E86+E90+E97+E105+E109+E115</f>
        <v>62</v>
      </c>
      <c r="F151" s="130">
        <f t="shared" si="19"/>
        <v>0</v>
      </c>
      <c r="G151" s="130">
        <f t="shared" si="19"/>
        <v>23</v>
      </c>
      <c r="H151" s="130">
        <f t="shared" si="19"/>
        <v>39</v>
      </c>
      <c r="I151" s="130">
        <f t="shared" si="19"/>
        <v>4298.5349999999999</v>
      </c>
      <c r="J151" s="130">
        <f t="shared" si="19"/>
        <v>10</v>
      </c>
      <c r="K151" s="130">
        <f t="shared" si="19"/>
        <v>26</v>
      </c>
      <c r="L151" s="130">
        <f t="shared" si="19"/>
        <v>12</v>
      </c>
      <c r="M151" s="130">
        <f t="shared" si="19"/>
        <v>1</v>
      </c>
      <c r="N151" s="130">
        <f t="shared" si="19"/>
        <v>11</v>
      </c>
      <c r="O151" s="130">
        <f t="shared" si="19"/>
        <v>0</v>
      </c>
      <c r="P151" s="130">
        <f t="shared" si="19"/>
        <v>4298.5349999999999</v>
      </c>
      <c r="Q151" s="130">
        <f t="shared" si="19"/>
        <v>4389.6630700000005</v>
      </c>
      <c r="R151" s="130">
        <f t="shared" si="19"/>
        <v>0</v>
      </c>
      <c r="S151" s="130">
        <f t="shared" si="19"/>
        <v>15</v>
      </c>
      <c r="T151" s="130">
        <f t="shared" si="19"/>
        <v>16</v>
      </c>
    </row>
    <row r="152" spans="1:21" x14ac:dyDescent="0.2">
      <c r="A152" s="129"/>
      <c r="B152" s="131" t="s">
        <v>46</v>
      </c>
      <c r="C152" s="132"/>
      <c r="D152" s="133"/>
      <c r="E152" s="130">
        <f t="shared" ref="E152:T152" si="20">E62+E63+E64</f>
        <v>0</v>
      </c>
      <c r="F152" s="130">
        <f t="shared" si="20"/>
        <v>0</v>
      </c>
      <c r="G152" s="130">
        <f t="shared" si="20"/>
        <v>0</v>
      </c>
      <c r="H152" s="130">
        <f t="shared" si="20"/>
        <v>0</v>
      </c>
      <c r="I152" s="130">
        <f t="shared" si="20"/>
        <v>0</v>
      </c>
      <c r="J152" s="130">
        <f t="shared" si="20"/>
        <v>1</v>
      </c>
      <c r="K152" s="130">
        <f t="shared" si="20"/>
        <v>0</v>
      </c>
      <c r="L152" s="130">
        <f t="shared" si="20"/>
        <v>0</v>
      </c>
      <c r="M152" s="130">
        <f t="shared" si="20"/>
        <v>0</v>
      </c>
      <c r="N152" s="130">
        <f t="shared" si="20"/>
        <v>0</v>
      </c>
      <c r="O152" s="130">
        <f t="shared" si="20"/>
        <v>0</v>
      </c>
      <c r="P152" s="130">
        <f t="shared" si="20"/>
        <v>0</v>
      </c>
      <c r="Q152" s="130">
        <f t="shared" si="20"/>
        <v>20</v>
      </c>
      <c r="R152" s="130">
        <f t="shared" si="20"/>
        <v>0</v>
      </c>
      <c r="S152" s="130">
        <f t="shared" si="20"/>
        <v>0</v>
      </c>
      <c r="T152" s="130">
        <f t="shared" si="20"/>
        <v>0</v>
      </c>
    </row>
    <row r="153" spans="1:21" x14ac:dyDescent="0.2">
      <c r="A153" s="129"/>
      <c r="B153" s="176" t="s">
        <v>76</v>
      </c>
      <c r="C153" s="177"/>
      <c r="D153" s="178"/>
      <c r="E153" s="130">
        <f>E23+E61+E70+E85+E101+E113+E118</f>
        <v>166</v>
      </c>
      <c r="F153" s="130">
        <f>F70+F101+F113+F118</f>
        <v>0</v>
      </c>
      <c r="G153" s="130">
        <f t="shared" ref="G153:T153" si="21">G23+G61+G70+G85+G101+G113+G118</f>
        <v>56</v>
      </c>
      <c r="H153" s="130">
        <f t="shared" si="21"/>
        <v>110</v>
      </c>
      <c r="I153" s="130">
        <f t="shared" si="21"/>
        <v>3107</v>
      </c>
      <c r="J153" s="130">
        <f t="shared" si="21"/>
        <v>16</v>
      </c>
      <c r="K153" s="130">
        <f t="shared" si="21"/>
        <v>72</v>
      </c>
      <c r="L153" s="130">
        <f t="shared" si="21"/>
        <v>34</v>
      </c>
      <c r="M153" s="130">
        <f t="shared" si="21"/>
        <v>4</v>
      </c>
      <c r="N153" s="130">
        <f t="shared" si="21"/>
        <v>15</v>
      </c>
      <c r="O153" s="130">
        <f t="shared" si="21"/>
        <v>4</v>
      </c>
      <c r="P153" s="130">
        <f t="shared" si="21"/>
        <v>2886</v>
      </c>
      <c r="Q153" s="130">
        <f t="shared" si="21"/>
        <v>1885.53629</v>
      </c>
      <c r="R153" s="130">
        <f t="shared" si="21"/>
        <v>14</v>
      </c>
      <c r="S153" s="130">
        <f t="shared" si="21"/>
        <v>67</v>
      </c>
      <c r="T153" s="130">
        <f t="shared" si="21"/>
        <v>19</v>
      </c>
    </row>
    <row r="154" spans="1:21" x14ac:dyDescent="0.2">
      <c r="A154" s="129"/>
      <c r="B154" s="176" t="s">
        <v>75</v>
      </c>
      <c r="C154" s="177"/>
      <c r="D154" s="178"/>
      <c r="E154" s="130">
        <f>E9+E10+E11+E12+E13+E71+E95+E102+E103</f>
        <v>362</v>
      </c>
      <c r="F154" s="130">
        <f>F11+F71</f>
        <v>0</v>
      </c>
      <c r="G154" s="130">
        <f t="shared" ref="G154:Q154" si="22">G9+G10+G11+G12+G13+G71+G95+G102+G103</f>
        <v>170</v>
      </c>
      <c r="H154" s="130">
        <f t="shared" si="22"/>
        <v>192</v>
      </c>
      <c r="I154" s="130">
        <f t="shared" si="22"/>
        <v>5258.5266000000001</v>
      </c>
      <c r="J154" s="130">
        <f t="shared" si="22"/>
        <v>36</v>
      </c>
      <c r="K154" s="130">
        <f t="shared" si="22"/>
        <v>123</v>
      </c>
      <c r="L154" s="130">
        <f t="shared" si="22"/>
        <v>60</v>
      </c>
      <c r="M154" s="130">
        <f t="shared" si="22"/>
        <v>9</v>
      </c>
      <c r="N154" s="130">
        <f t="shared" si="22"/>
        <v>131</v>
      </c>
      <c r="O154" s="130">
        <f t="shared" si="22"/>
        <v>9</v>
      </c>
      <c r="P154" s="130">
        <f t="shared" si="22"/>
        <v>3597.8606</v>
      </c>
      <c r="Q154" s="130">
        <f t="shared" si="22"/>
        <v>1890.9956999999999</v>
      </c>
      <c r="R154" s="130">
        <f>R10+R12+R71</f>
        <v>0</v>
      </c>
      <c r="S154" s="130">
        <f>S9+S10+S11+S12+S13+S71+S95+S102+S103</f>
        <v>93</v>
      </c>
      <c r="T154" s="130">
        <f>T10+T11+T12+T13+T71+T95+T102</f>
        <v>0</v>
      </c>
      <c r="U154" s="128"/>
    </row>
    <row r="155" spans="1:21" ht="13.15" customHeight="1" x14ac:dyDescent="0.2">
      <c r="A155" s="134"/>
      <c r="B155" s="135" t="s">
        <v>135</v>
      </c>
      <c r="C155" s="136"/>
      <c r="D155" s="137"/>
      <c r="E155" s="138">
        <f>E117</f>
        <v>0</v>
      </c>
      <c r="F155" s="138">
        <v>0</v>
      </c>
      <c r="G155" s="138">
        <f t="shared" ref="G155:Q155" si="23">G117</f>
        <v>0</v>
      </c>
      <c r="H155" s="138">
        <f t="shared" si="23"/>
        <v>0</v>
      </c>
      <c r="I155" s="138">
        <f t="shared" si="23"/>
        <v>0</v>
      </c>
      <c r="J155" s="138">
        <f t="shared" si="23"/>
        <v>0</v>
      </c>
      <c r="K155" s="138">
        <f t="shared" si="23"/>
        <v>0</v>
      </c>
      <c r="L155" s="138">
        <f t="shared" si="23"/>
        <v>0</v>
      </c>
      <c r="M155" s="138">
        <f t="shared" si="23"/>
        <v>0</v>
      </c>
      <c r="N155" s="138">
        <f t="shared" si="23"/>
        <v>0</v>
      </c>
      <c r="O155" s="138">
        <f t="shared" si="23"/>
        <v>0</v>
      </c>
      <c r="P155" s="138">
        <f t="shared" si="23"/>
        <v>0</v>
      </c>
      <c r="Q155" s="138">
        <f t="shared" si="23"/>
        <v>0</v>
      </c>
      <c r="R155" s="138">
        <v>0</v>
      </c>
      <c r="S155" s="138">
        <f>S117</f>
        <v>0</v>
      </c>
      <c r="T155" s="138">
        <f>T117</f>
        <v>0</v>
      </c>
      <c r="U155" s="128"/>
    </row>
    <row r="156" spans="1:21" ht="32.450000000000003" customHeight="1" thickBot="1" x14ac:dyDescent="0.25">
      <c r="A156" s="139"/>
      <c r="B156" s="179" t="s">
        <v>90</v>
      </c>
      <c r="C156" s="180"/>
      <c r="D156" s="181"/>
      <c r="E156" s="140">
        <f t="shared" ref="E156:T156" si="24">E132</f>
        <v>92</v>
      </c>
      <c r="F156" s="140">
        <f t="shared" si="24"/>
        <v>8</v>
      </c>
      <c r="G156" s="140">
        <f t="shared" si="24"/>
        <v>29</v>
      </c>
      <c r="H156" s="140">
        <f t="shared" si="24"/>
        <v>63</v>
      </c>
      <c r="I156" s="140">
        <f t="shared" si="24"/>
        <v>990</v>
      </c>
      <c r="J156" s="140">
        <f t="shared" si="24"/>
        <v>6</v>
      </c>
      <c r="K156" s="140">
        <f t="shared" si="24"/>
        <v>29</v>
      </c>
      <c r="L156" s="140">
        <f t="shared" si="24"/>
        <v>17</v>
      </c>
      <c r="M156" s="140">
        <f t="shared" si="24"/>
        <v>17</v>
      </c>
      <c r="N156" s="140">
        <f t="shared" si="24"/>
        <v>19</v>
      </c>
      <c r="O156" s="140">
        <f t="shared" si="24"/>
        <v>17</v>
      </c>
      <c r="P156" s="140">
        <f t="shared" si="24"/>
        <v>690</v>
      </c>
      <c r="Q156" s="140">
        <f t="shared" si="24"/>
        <v>546.6</v>
      </c>
      <c r="R156" s="140">
        <f t="shared" si="24"/>
        <v>0</v>
      </c>
      <c r="S156" s="140">
        <f t="shared" si="24"/>
        <v>40</v>
      </c>
      <c r="T156" s="140">
        <f t="shared" si="24"/>
        <v>0</v>
      </c>
    </row>
    <row r="157" spans="1:21" ht="13.5" thickTop="1" x14ac:dyDescent="0.2">
      <c r="B157" s="43"/>
      <c r="C157" s="43"/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1:21" x14ac:dyDescent="0.2">
      <c r="B158" s="60" t="s">
        <v>39</v>
      </c>
      <c r="C158" s="61"/>
    </row>
    <row r="159" spans="1:21" x14ac:dyDescent="0.2">
      <c r="B159" s="60"/>
      <c r="C159" s="61"/>
    </row>
    <row r="160" spans="1:21" ht="24" customHeight="1" x14ac:dyDescent="0.2"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</row>
    <row r="162" spans="5:22" x14ac:dyDescent="0.2">
      <c r="I162" s="42">
        <v>7825.9906000000001</v>
      </c>
      <c r="L162" s="128">
        <f>I162+Q147</f>
        <v>29661.519060000002</v>
      </c>
      <c r="N162" s="42">
        <v>1650.309</v>
      </c>
      <c r="O162" s="163"/>
      <c r="P162" s="165">
        <f>N162+Q151</f>
        <v>6039.9720700000007</v>
      </c>
    </row>
    <row r="164" spans="5:22" x14ac:dyDescent="0.2">
      <c r="O164" s="163"/>
    </row>
    <row r="165" spans="5:22" x14ac:dyDescent="0.2">
      <c r="H165" s="42">
        <v>1</v>
      </c>
      <c r="I165" s="42">
        <v>837.50567000000001</v>
      </c>
    </row>
    <row r="166" spans="5:22" x14ac:dyDescent="0.2">
      <c r="H166" s="164">
        <v>40</v>
      </c>
      <c r="I166" s="165">
        <f>I165+I151</f>
        <v>5136.0406700000003</v>
      </c>
    </row>
    <row r="169" spans="5:22" ht="27.95" customHeight="1" x14ac:dyDescent="0.2"/>
    <row r="170" spans="5:22" ht="26.1" customHeight="1" x14ac:dyDescent="0.2">
      <c r="E170" s="171" t="s">
        <v>185</v>
      </c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</row>
    <row r="171" spans="5:22" ht="26.1" customHeight="1" x14ac:dyDescent="0.2">
      <c r="E171" s="171" t="s">
        <v>174</v>
      </c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</row>
    <row r="172" spans="5:22" ht="26.1" customHeight="1" x14ac:dyDescent="0.2">
      <c r="E172" s="171" t="s">
        <v>186</v>
      </c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</row>
    <row r="173" spans="5:22" ht="26.1" customHeight="1" x14ac:dyDescent="0.2">
      <c r="E173" s="171" t="s">
        <v>193</v>
      </c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</row>
    <row r="174" spans="5:22" ht="26.1" customHeight="1" x14ac:dyDescent="0.2">
      <c r="E174" s="171" t="s">
        <v>175</v>
      </c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</row>
    <row r="175" spans="5:22" ht="26.1" customHeight="1" x14ac:dyDescent="0.2">
      <c r="E175" s="171" t="s">
        <v>173</v>
      </c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</row>
    <row r="176" spans="5:22" ht="26.1" customHeight="1" x14ac:dyDescent="0.2">
      <c r="E176" s="171" t="s">
        <v>176</v>
      </c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</row>
    <row r="177" spans="5:22" ht="26.1" customHeight="1" x14ac:dyDescent="0.2">
      <c r="E177" s="171" t="s">
        <v>194</v>
      </c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</row>
    <row r="178" spans="5:22" ht="26.1" customHeight="1" x14ac:dyDescent="0.2">
      <c r="E178" s="171" t="s">
        <v>187</v>
      </c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</row>
    <row r="179" spans="5:22" ht="26.1" customHeight="1" x14ac:dyDescent="0.2">
      <c r="E179" s="171" t="s">
        <v>195</v>
      </c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</row>
    <row r="180" spans="5:22" ht="26.1" customHeight="1" x14ac:dyDescent="0.2">
      <c r="E180" s="171" t="s">
        <v>188</v>
      </c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</row>
    <row r="181" spans="5:22" ht="26.1" customHeight="1" x14ac:dyDescent="0.2">
      <c r="E181" s="171" t="s">
        <v>179</v>
      </c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</row>
    <row r="182" spans="5:22" ht="26.1" customHeight="1" x14ac:dyDescent="0.2">
      <c r="E182" s="171" t="s">
        <v>177</v>
      </c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</row>
    <row r="183" spans="5:22" ht="26.1" customHeight="1" x14ac:dyDescent="0.2">
      <c r="E183" s="171" t="s">
        <v>178</v>
      </c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</row>
    <row r="184" spans="5:22" ht="26.1" customHeight="1" x14ac:dyDescent="0.2">
      <c r="E184" s="170" t="s">
        <v>196</v>
      </c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</row>
    <row r="185" spans="5:22" ht="26.1" customHeight="1" x14ac:dyDescent="0.2">
      <c r="E185" s="170" t="s">
        <v>170</v>
      </c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</row>
    <row r="186" spans="5:22" ht="26.1" customHeight="1" x14ac:dyDescent="0.2">
      <c r="E186" s="170" t="s">
        <v>184</v>
      </c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</row>
    <row r="187" spans="5:22" ht="26.1" customHeight="1" x14ac:dyDescent="0.2">
      <c r="E187" s="170" t="s">
        <v>191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</row>
    <row r="188" spans="5:22" ht="26.1" customHeight="1" x14ac:dyDescent="0.2">
      <c r="E188" s="170" t="s">
        <v>171</v>
      </c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</row>
    <row r="189" spans="5:22" ht="26.1" customHeight="1" x14ac:dyDescent="0.2">
      <c r="E189" s="170" t="s">
        <v>180</v>
      </c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</row>
    <row r="190" spans="5:22" ht="26.1" customHeight="1" x14ac:dyDescent="0.2">
      <c r="E190" s="170" t="s">
        <v>190</v>
      </c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</row>
    <row r="191" spans="5:22" ht="26.1" customHeight="1" x14ac:dyDescent="0.2">
      <c r="E191" s="170" t="s">
        <v>172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</row>
    <row r="192" spans="5:22" ht="26.1" customHeight="1" x14ac:dyDescent="0.2">
      <c r="E192" s="170" t="s">
        <v>181</v>
      </c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</row>
    <row r="193" spans="5:22" ht="26.1" customHeight="1" x14ac:dyDescent="0.2">
      <c r="E193" s="170" t="s">
        <v>183</v>
      </c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</row>
    <row r="194" spans="5:22" ht="26.1" customHeight="1" x14ac:dyDescent="0.2">
      <c r="E194" s="170" t="s">
        <v>197</v>
      </c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</row>
    <row r="195" spans="5:22" ht="26.1" customHeight="1" x14ac:dyDescent="0.2">
      <c r="E195" s="170" t="s">
        <v>198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</row>
    <row r="196" spans="5:22" ht="26.1" customHeight="1" x14ac:dyDescent="0.2">
      <c r="E196" s="170" t="s">
        <v>199</v>
      </c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</row>
    <row r="197" spans="5:22" ht="26.1" customHeight="1" x14ac:dyDescent="0.2">
      <c r="E197" s="170" t="s">
        <v>200</v>
      </c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</row>
    <row r="198" spans="5:22" ht="26.1" customHeight="1" x14ac:dyDescent="0.2">
      <c r="E198" s="170" t="s">
        <v>192</v>
      </c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</row>
    <row r="199" spans="5:22" ht="26.1" customHeight="1" x14ac:dyDescent="0.2">
      <c r="E199" s="170" t="s">
        <v>201</v>
      </c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</row>
    <row r="200" spans="5:22" ht="26.1" customHeight="1" x14ac:dyDescent="0.2">
      <c r="E200" s="170" t="s">
        <v>202</v>
      </c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</row>
    <row r="201" spans="5:22" ht="26.1" customHeight="1" x14ac:dyDescent="0.2">
      <c r="E201" s="170" t="s">
        <v>203</v>
      </c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</row>
    <row r="202" spans="5:22" ht="26.1" customHeight="1" x14ac:dyDescent="0.2">
      <c r="E202" s="170" t="s">
        <v>204</v>
      </c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</row>
    <row r="203" spans="5:22" ht="26.1" customHeight="1" x14ac:dyDescent="0.2">
      <c r="E203" s="170" t="s">
        <v>205</v>
      </c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</row>
    <row r="204" spans="5:22" ht="26.1" customHeight="1" x14ac:dyDescent="0.2">
      <c r="E204" s="170" t="s">
        <v>206</v>
      </c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</row>
    <row r="205" spans="5:22" ht="26.1" customHeight="1" x14ac:dyDescent="0.2">
      <c r="E205" s="170" t="s">
        <v>208</v>
      </c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</row>
    <row r="206" spans="5:22" ht="26.1" customHeight="1" x14ac:dyDescent="0.2">
      <c r="E206" s="170" t="s">
        <v>182</v>
      </c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</row>
    <row r="207" spans="5:22" ht="26.1" customHeight="1" x14ac:dyDescent="0.2">
      <c r="E207" s="170" t="s">
        <v>189</v>
      </c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</row>
    <row r="208" spans="5:22" ht="26.1" customHeight="1" x14ac:dyDescent="0.2">
      <c r="E208" s="170" t="s">
        <v>207</v>
      </c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</row>
    <row r="209" spans="5:23" x14ac:dyDescent="0.2">
      <c r="W209" s="166"/>
    </row>
    <row r="210" spans="5:23" x14ac:dyDescent="0.2"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166"/>
    </row>
    <row r="211" spans="5:23" x14ac:dyDescent="0.2"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</row>
    <row r="212" spans="5:23" x14ac:dyDescent="0.2"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</row>
    <row r="213" spans="5:23" x14ac:dyDescent="0.2"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</row>
    <row r="214" spans="5:23" x14ac:dyDescent="0.2"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</row>
    <row r="215" spans="5:23" x14ac:dyDescent="0.2"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</row>
    <row r="216" spans="5:23" ht="41.25" customHeight="1" x14ac:dyDescent="0.2"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</row>
    <row r="217" spans="5:23" x14ac:dyDescent="0.2"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</row>
    <row r="218" spans="5:23" x14ac:dyDescent="0.2"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</row>
  </sheetData>
  <mergeCells count="154">
    <mergeCell ref="E216:V216"/>
    <mergeCell ref="E217:V217"/>
    <mergeCell ref="E218:V218"/>
    <mergeCell ref="E214:V214"/>
    <mergeCell ref="E212:V212"/>
    <mergeCell ref="E210:V210"/>
    <mergeCell ref="E213:V213"/>
    <mergeCell ref="E215:V215"/>
    <mergeCell ref="B1:G1"/>
    <mergeCell ref="B2:I2"/>
    <mergeCell ref="B3:N3"/>
    <mergeCell ref="B4:T4"/>
    <mergeCell ref="A5:D5"/>
    <mergeCell ref="H6:I6"/>
    <mergeCell ref="J6:K6"/>
    <mergeCell ref="R6:T6"/>
    <mergeCell ref="C20:D20"/>
    <mergeCell ref="B21:B22"/>
    <mergeCell ref="C21:C22"/>
    <mergeCell ref="C24:D24"/>
    <mergeCell ref="B25:B28"/>
    <mergeCell ref="C25:C26"/>
    <mergeCell ref="C27:C28"/>
    <mergeCell ref="C14:D14"/>
    <mergeCell ref="B15:B16"/>
    <mergeCell ref="C15:C16"/>
    <mergeCell ref="C17:D17"/>
    <mergeCell ref="B18:B19"/>
    <mergeCell ref="C18:C19"/>
    <mergeCell ref="C39:D39"/>
    <mergeCell ref="B40:B41"/>
    <mergeCell ref="C43:D43"/>
    <mergeCell ref="B44:B47"/>
    <mergeCell ref="C44:C45"/>
    <mergeCell ref="C46:C47"/>
    <mergeCell ref="C29:D29"/>
    <mergeCell ref="B30:B31"/>
    <mergeCell ref="B32:B33"/>
    <mergeCell ref="C34:D34"/>
    <mergeCell ref="B35:B38"/>
    <mergeCell ref="C35:C36"/>
    <mergeCell ref="C37:C38"/>
    <mergeCell ref="C57:D57"/>
    <mergeCell ref="B58:B60"/>
    <mergeCell ref="C58:C59"/>
    <mergeCell ref="C60:D60"/>
    <mergeCell ref="C65:D65"/>
    <mergeCell ref="B66:B71"/>
    <mergeCell ref="C66:C67"/>
    <mergeCell ref="C68:C69"/>
    <mergeCell ref="C48:D48"/>
    <mergeCell ref="B49:B52"/>
    <mergeCell ref="C49:C50"/>
    <mergeCell ref="C51:C52"/>
    <mergeCell ref="B53:B56"/>
    <mergeCell ref="C53:C54"/>
    <mergeCell ref="C55:C56"/>
    <mergeCell ref="B81:B84"/>
    <mergeCell ref="C81:C82"/>
    <mergeCell ref="C83:C84"/>
    <mergeCell ref="B86:B89"/>
    <mergeCell ref="C86:C87"/>
    <mergeCell ref="C88:C89"/>
    <mergeCell ref="C72:D72"/>
    <mergeCell ref="B73:B76"/>
    <mergeCell ref="C73:C74"/>
    <mergeCell ref="C75:C76"/>
    <mergeCell ref="B77:B80"/>
    <mergeCell ref="C77:C78"/>
    <mergeCell ref="C79:C80"/>
    <mergeCell ref="C104:D104"/>
    <mergeCell ref="B105:B108"/>
    <mergeCell ref="C105:C106"/>
    <mergeCell ref="C107:C108"/>
    <mergeCell ref="B109:B112"/>
    <mergeCell ref="C109:C110"/>
    <mergeCell ref="C111:C112"/>
    <mergeCell ref="B90:B93"/>
    <mergeCell ref="C90:C91"/>
    <mergeCell ref="C92:C93"/>
    <mergeCell ref="C96:D96"/>
    <mergeCell ref="B97:B101"/>
    <mergeCell ref="C97:C98"/>
    <mergeCell ref="C99:C100"/>
    <mergeCell ref="A130:T130"/>
    <mergeCell ref="A131:D131"/>
    <mergeCell ref="A132:D132"/>
    <mergeCell ref="A135:T135"/>
    <mergeCell ref="U135:V138"/>
    <mergeCell ref="A136:D136"/>
    <mergeCell ref="A137:D137"/>
    <mergeCell ref="A138:D138"/>
    <mergeCell ref="C114:D114"/>
    <mergeCell ref="B115:B116"/>
    <mergeCell ref="C115:C116"/>
    <mergeCell ref="C117:D117"/>
    <mergeCell ref="C119:D119"/>
    <mergeCell ref="B120:B127"/>
    <mergeCell ref="C120:C121"/>
    <mergeCell ref="C122:C123"/>
    <mergeCell ref="C127:D127"/>
    <mergeCell ref="B149:D149"/>
    <mergeCell ref="B150:D150"/>
    <mergeCell ref="B151:D151"/>
    <mergeCell ref="B153:D153"/>
    <mergeCell ref="B154:D154"/>
    <mergeCell ref="B156:D156"/>
    <mergeCell ref="A141:T141"/>
    <mergeCell ref="A142:D142"/>
    <mergeCell ref="U142:W143"/>
    <mergeCell ref="A143:D143"/>
    <mergeCell ref="B147:D147"/>
    <mergeCell ref="B148:D148"/>
    <mergeCell ref="E171:V171"/>
    <mergeCell ref="E173:V173"/>
    <mergeCell ref="E174:V174"/>
    <mergeCell ref="E175:V175"/>
    <mergeCell ref="E176:V176"/>
    <mergeCell ref="E184:V184"/>
    <mergeCell ref="E185:V185"/>
    <mergeCell ref="E186:V186"/>
    <mergeCell ref="C160:T160"/>
    <mergeCell ref="E177:V177"/>
    <mergeCell ref="E181:V181"/>
    <mergeCell ref="E183:V183"/>
    <mergeCell ref="E179:V179"/>
    <mergeCell ref="E182:V182"/>
    <mergeCell ref="E170:V170"/>
    <mergeCell ref="E172:V172"/>
    <mergeCell ref="E178:V178"/>
    <mergeCell ref="E180:V180"/>
    <mergeCell ref="E187:V187"/>
    <mergeCell ref="E188:V188"/>
    <mergeCell ref="E189:V189"/>
    <mergeCell ref="E190:V190"/>
    <mergeCell ref="E191:V191"/>
    <mergeCell ref="E192:V192"/>
    <mergeCell ref="E193:V193"/>
    <mergeCell ref="E202:V202"/>
    <mergeCell ref="E194:V194"/>
    <mergeCell ref="E195:V195"/>
    <mergeCell ref="E211:V211"/>
    <mergeCell ref="E206:V206"/>
    <mergeCell ref="E207:V207"/>
    <mergeCell ref="E203:V203"/>
    <mergeCell ref="E200:V200"/>
    <mergeCell ref="E201:V201"/>
    <mergeCell ref="E196:V196"/>
    <mergeCell ref="E199:V199"/>
    <mergeCell ref="E208:V208"/>
    <mergeCell ref="E198:V198"/>
    <mergeCell ref="E204:V204"/>
    <mergeCell ref="E205:V205"/>
    <mergeCell ref="E197:V197"/>
  </mergeCells>
  <printOptions horizontalCentered="1"/>
  <pageMargins left="0.19685039370078741" right="0.19685039370078741" top="0.59055118110236227" bottom="0.19685039370078741" header="0.39370078740157483" footer="0.39370078740157483"/>
  <pageSetup paperSize="9" scale="74" firstPageNumber="82" fitToHeight="1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outlinePr summaryBelow="0" summaryRight="0"/>
    <pageSetUpPr fitToPage="1"/>
  </sheetPr>
  <dimension ref="A1:M18"/>
  <sheetViews>
    <sheetView topLeftCell="A4" zoomScale="70" workbookViewId="0">
      <selection activeCell="N13" sqref="N13"/>
    </sheetView>
  </sheetViews>
  <sheetFormatPr defaultRowHeight="12.75" x14ac:dyDescent="0.2"/>
  <cols>
    <col min="1" max="1" width="3.28515625" bestFit="1" customWidth="1"/>
    <col min="2" max="2" width="48.5703125" customWidth="1"/>
    <col min="3" max="3" width="17.5703125" customWidth="1"/>
    <col min="4" max="4" width="14" customWidth="1"/>
    <col min="5" max="7" width="13.5703125" bestFit="1" customWidth="1"/>
    <col min="8" max="9" width="13.5703125" customWidth="1"/>
    <col min="10" max="10" width="17.28515625" customWidth="1"/>
  </cols>
  <sheetData>
    <row r="1" spans="1:13" ht="13.15" customHeight="1" x14ac:dyDescent="0.2">
      <c r="B1" s="241" t="s">
        <v>25</v>
      </c>
      <c r="C1" s="241"/>
      <c r="D1" s="241"/>
      <c r="G1" s="38"/>
      <c r="H1" s="38"/>
      <c r="I1" s="38"/>
      <c r="J1" s="5"/>
      <c r="K1" s="8"/>
      <c r="L1" s="8"/>
      <c r="M1" s="8"/>
    </row>
    <row r="2" spans="1:13" ht="13.15" customHeight="1" x14ac:dyDescent="0.2">
      <c r="B2" s="242" t="s">
        <v>31</v>
      </c>
      <c r="C2" s="242"/>
      <c r="D2" s="242"/>
      <c r="E2" s="242"/>
      <c r="F2" s="242"/>
      <c r="G2" s="37"/>
      <c r="H2" s="37"/>
      <c r="I2" s="37"/>
      <c r="J2" s="37"/>
      <c r="K2" s="8"/>
      <c r="L2" s="8"/>
      <c r="M2" s="8"/>
    </row>
    <row r="3" spans="1:13" ht="13.15" customHeight="1" x14ac:dyDescent="0.2">
      <c r="B3" s="234" t="s">
        <v>125</v>
      </c>
      <c r="C3" s="240"/>
      <c r="D3" s="240"/>
      <c r="E3" s="240"/>
      <c r="F3" s="240"/>
      <c r="G3" s="37"/>
      <c r="H3" s="37"/>
      <c r="I3" s="37"/>
      <c r="J3" s="37"/>
      <c r="K3" s="1"/>
      <c r="L3" s="1"/>
      <c r="M3" s="1"/>
    </row>
    <row r="4" spans="1:13" ht="65.45" customHeight="1" x14ac:dyDescent="0.2">
      <c r="A4" s="245" t="s">
        <v>152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3" ht="50.45" customHeight="1" x14ac:dyDescent="0.2">
      <c r="A5" s="21"/>
      <c r="B5" s="21"/>
      <c r="C5" s="243" t="s">
        <v>153</v>
      </c>
      <c r="D5" s="246" t="s">
        <v>154</v>
      </c>
      <c r="E5" s="246"/>
      <c r="F5" s="246" t="s">
        <v>155</v>
      </c>
      <c r="G5" s="246"/>
      <c r="H5" s="246" t="s">
        <v>156</v>
      </c>
      <c r="I5" s="246"/>
      <c r="J5" s="243" t="s">
        <v>157</v>
      </c>
    </row>
    <row r="6" spans="1:13" ht="81" customHeight="1" x14ac:dyDescent="0.2">
      <c r="A6" s="26" t="s">
        <v>32</v>
      </c>
      <c r="B6" s="26" t="s">
        <v>27</v>
      </c>
      <c r="C6" s="244"/>
      <c r="D6" s="30" t="s">
        <v>23</v>
      </c>
      <c r="E6" s="30" t="s">
        <v>24</v>
      </c>
      <c r="F6" s="30" t="s">
        <v>23</v>
      </c>
      <c r="G6" s="30" t="s">
        <v>24</v>
      </c>
      <c r="H6" s="30" t="s">
        <v>23</v>
      </c>
      <c r="I6" s="30" t="s">
        <v>24</v>
      </c>
      <c r="J6" s="244"/>
    </row>
    <row r="7" spans="1:13" x14ac:dyDescent="0.2">
      <c r="A7" s="22" t="s">
        <v>8</v>
      </c>
      <c r="B7" s="22" t="s">
        <v>10</v>
      </c>
      <c r="C7" s="22" t="s">
        <v>95</v>
      </c>
      <c r="D7" s="22" t="s">
        <v>96</v>
      </c>
      <c r="E7" s="22" t="s">
        <v>97</v>
      </c>
      <c r="F7" s="22" t="s">
        <v>98</v>
      </c>
      <c r="G7" s="22" t="s">
        <v>99</v>
      </c>
      <c r="H7" s="22" t="s">
        <v>100</v>
      </c>
      <c r="I7" s="22" t="s">
        <v>101</v>
      </c>
      <c r="J7" s="22" t="s">
        <v>102</v>
      </c>
    </row>
    <row r="8" spans="1:13" ht="43.9" customHeight="1" x14ac:dyDescent="0.2">
      <c r="A8" s="11"/>
      <c r="B8" s="12" t="s">
        <v>13</v>
      </c>
      <c r="C8" s="10">
        <f t="shared" ref="C8:C14" si="0">E8+G8+I8+J8</f>
        <v>0</v>
      </c>
      <c r="D8" s="9"/>
      <c r="E8" s="3"/>
      <c r="F8" s="9"/>
      <c r="G8" s="3"/>
      <c r="H8" s="3"/>
      <c r="I8" s="3"/>
      <c r="J8" s="3"/>
    </row>
    <row r="9" spans="1:13" ht="31.15" customHeight="1" x14ac:dyDescent="0.2">
      <c r="A9" s="11"/>
      <c r="B9" s="12" t="s">
        <v>158</v>
      </c>
      <c r="C9" s="10">
        <f t="shared" si="0"/>
        <v>0</v>
      </c>
      <c r="D9" s="9"/>
      <c r="E9" s="3"/>
      <c r="F9" s="9"/>
      <c r="G9" s="3"/>
      <c r="H9" s="3"/>
      <c r="I9" s="3"/>
      <c r="J9" s="3"/>
    </row>
    <row r="10" spans="1:13" ht="45" customHeight="1" x14ac:dyDescent="0.2">
      <c r="A10" s="11"/>
      <c r="B10" s="48" t="s">
        <v>138</v>
      </c>
      <c r="C10" s="10">
        <f t="shared" si="0"/>
        <v>0</v>
      </c>
      <c r="D10" s="9"/>
      <c r="E10" s="3"/>
      <c r="F10" s="9"/>
      <c r="G10" s="3"/>
      <c r="H10" s="3"/>
      <c r="I10" s="3"/>
      <c r="J10" s="3"/>
    </row>
    <row r="11" spans="1:13" ht="57" customHeight="1" x14ac:dyDescent="0.2">
      <c r="A11" s="11"/>
      <c r="B11" s="12" t="s">
        <v>14</v>
      </c>
      <c r="C11" s="167">
        <f t="shared" si="0"/>
        <v>4</v>
      </c>
      <c r="D11" s="9"/>
      <c r="E11" s="168"/>
      <c r="F11" s="9"/>
      <c r="G11" s="168">
        <v>3</v>
      </c>
      <c r="H11" s="168"/>
      <c r="I11" s="168">
        <v>1</v>
      </c>
      <c r="J11" s="168"/>
    </row>
    <row r="12" spans="1:13" ht="31.15" customHeight="1" x14ac:dyDescent="0.2">
      <c r="A12" s="11"/>
      <c r="B12" s="12" t="s">
        <v>21</v>
      </c>
      <c r="C12" s="10">
        <f t="shared" si="0"/>
        <v>0</v>
      </c>
      <c r="D12" s="9"/>
      <c r="E12" s="3"/>
      <c r="F12" s="9"/>
      <c r="G12" s="3"/>
      <c r="H12" s="3"/>
      <c r="I12" s="3"/>
      <c r="J12" s="3"/>
    </row>
    <row r="13" spans="1:13" ht="57.6" customHeight="1" x14ac:dyDescent="0.2">
      <c r="A13" s="11"/>
      <c r="B13" s="12" t="s">
        <v>169</v>
      </c>
      <c r="C13" s="10">
        <f t="shared" si="0"/>
        <v>0</v>
      </c>
      <c r="D13" s="9"/>
      <c r="E13" s="3"/>
      <c r="F13" s="9"/>
      <c r="G13" s="3"/>
      <c r="H13" s="3"/>
      <c r="I13" s="3"/>
      <c r="J13" s="3"/>
      <c r="K13" s="144"/>
      <c r="L13" s="145"/>
    </row>
    <row r="14" spans="1:13" ht="70.150000000000006" customHeight="1" x14ac:dyDescent="0.2">
      <c r="A14" s="11"/>
      <c r="B14" s="19" t="s">
        <v>22</v>
      </c>
      <c r="C14" s="10">
        <f t="shared" si="0"/>
        <v>0</v>
      </c>
      <c r="D14" s="9"/>
      <c r="E14" s="3"/>
      <c r="F14" s="9"/>
      <c r="G14" s="3"/>
      <c r="H14" s="3"/>
      <c r="I14" s="3"/>
      <c r="J14" s="3"/>
    </row>
    <row r="15" spans="1:13" ht="17.45" customHeight="1" x14ac:dyDescent="0.2">
      <c r="A15" s="27"/>
      <c r="B15" s="36" t="s">
        <v>9</v>
      </c>
      <c r="C15" s="23">
        <f t="shared" ref="C15:J15" si="1">SUM(C8:C14)</f>
        <v>4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3</v>
      </c>
      <c r="H15" s="23">
        <f t="shared" si="1"/>
        <v>0</v>
      </c>
      <c r="I15" s="23">
        <f t="shared" si="1"/>
        <v>1</v>
      </c>
      <c r="J15" s="23">
        <f t="shared" si="1"/>
        <v>0</v>
      </c>
    </row>
    <row r="16" spans="1:13" x14ac:dyDescent="0.2">
      <c r="A16" s="1"/>
      <c r="B16" s="2"/>
      <c r="C16" s="2"/>
      <c r="D16" s="2"/>
      <c r="E16" s="2"/>
      <c r="F16" s="2"/>
      <c r="G16" s="2"/>
      <c r="H16" s="2"/>
      <c r="I16" s="2"/>
      <c r="J16" s="2"/>
    </row>
    <row r="18" spans="2:2" x14ac:dyDescent="0.2">
      <c r="B18" s="14" t="s">
        <v>39</v>
      </c>
    </row>
  </sheetData>
  <mergeCells count="9">
    <mergeCell ref="B3:F3"/>
    <mergeCell ref="B1:D1"/>
    <mergeCell ref="B2:F2"/>
    <mergeCell ref="C5:C6"/>
    <mergeCell ref="J5:J6"/>
    <mergeCell ref="A4:J4"/>
    <mergeCell ref="D5:E5"/>
    <mergeCell ref="F5:G5"/>
    <mergeCell ref="H5:I5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80" firstPageNumber="87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7"/>
  <sheetViews>
    <sheetView zoomScale="70" zoomScaleNormal="70" workbookViewId="0">
      <selection sqref="A1:C1"/>
    </sheetView>
  </sheetViews>
  <sheetFormatPr defaultRowHeight="12.75" x14ac:dyDescent="0.2"/>
  <cols>
    <col min="2" max="2" width="44.7109375" customWidth="1"/>
    <col min="3" max="3" width="20.42578125" customWidth="1"/>
  </cols>
  <sheetData>
    <row r="1" spans="1:8" ht="15.6" customHeight="1" x14ac:dyDescent="0.25">
      <c r="A1" s="251" t="s">
        <v>148</v>
      </c>
      <c r="B1" s="251"/>
      <c r="C1" s="251"/>
      <c r="D1" s="47"/>
      <c r="E1" s="47"/>
      <c r="F1" s="47"/>
      <c r="G1" s="47"/>
      <c r="H1" s="47"/>
    </row>
    <row r="2" spans="1:8" x14ac:dyDescent="0.2">
      <c r="A2" s="252" t="s">
        <v>31</v>
      </c>
      <c r="B2" s="252"/>
      <c r="C2" s="252"/>
      <c r="D2" s="1"/>
      <c r="E2" s="1"/>
    </row>
    <row r="3" spans="1:8" x14ac:dyDescent="0.2">
      <c r="A3" s="253" t="s">
        <v>125</v>
      </c>
      <c r="B3" s="253"/>
      <c r="C3" s="253"/>
      <c r="D3" s="13"/>
      <c r="E3" s="13"/>
    </row>
    <row r="4" spans="1:8" x14ac:dyDescent="0.2">
      <c r="A4" s="32"/>
      <c r="B4" s="32"/>
      <c r="C4" s="32"/>
      <c r="D4" s="13"/>
      <c r="E4" s="13"/>
    </row>
    <row r="5" spans="1:8" ht="79.150000000000006" customHeight="1" x14ac:dyDescent="0.3">
      <c r="A5" s="247" t="s">
        <v>139</v>
      </c>
      <c r="B5" s="247"/>
      <c r="C5" s="247"/>
      <c r="D5" s="31"/>
      <c r="E5" s="31"/>
      <c r="F5" s="31"/>
      <c r="G5" s="31"/>
      <c r="H5" s="31"/>
    </row>
    <row r="7" spans="1:8" ht="27.6" customHeight="1" x14ac:dyDescent="0.2">
      <c r="A7" s="33" t="s">
        <v>140</v>
      </c>
      <c r="B7" s="33" t="s">
        <v>141</v>
      </c>
      <c r="C7" s="33" t="s">
        <v>126</v>
      </c>
    </row>
    <row r="8" spans="1:8" x14ac:dyDescent="0.2">
      <c r="A8" s="34" t="s">
        <v>8</v>
      </c>
      <c r="B8" s="34" t="s">
        <v>10</v>
      </c>
      <c r="C8" s="34">
        <v>1</v>
      </c>
    </row>
    <row r="9" spans="1:8" ht="109.15" customHeight="1" x14ac:dyDescent="0.25">
      <c r="A9" s="248" t="s">
        <v>127</v>
      </c>
      <c r="B9" s="35" t="s">
        <v>142</v>
      </c>
      <c r="C9" s="7"/>
    </row>
    <row r="10" spans="1:8" ht="15.75" x14ac:dyDescent="0.25">
      <c r="A10" s="249"/>
      <c r="B10" s="35" t="s">
        <v>143</v>
      </c>
      <c r="C10" s="7"/>
    </row>
    <row r="11" spans="1:8" ht="15.75" x14ac:dyDescent="0.25">
      <c r="A11" s="250"/>
      <c r="B11" s="35" t="s">
        <v>144</v>
      </c>
      <c r="C11" s="7"/>
    </row>
    <row r="12" spans="1:8" ht="63.6" customHeight="1" x14ac:dyDescent="0.25">
      <c r="A12" s="248" t="s">
        <v>128</v>
      </c>
      <c r="B12" s="35" t="s">
        <v>145</v>
      </c>
      <c r="C12" s="7"/>
    </row>
    <row r="13" spans="1:8" ht="15.75" x14ac:dyDescent="0.25">
      <c r="A13" s="249"/>
      <c r="B13" s="35" t="s">
        <v>143</v>
      </c>
      <c r="C13" s="7"/>
    </row>
    <row r="14" spans="1:8" ht="15.75" x14ac:dyDescent="0.25">
      <c r="A14" s="250"/>
      <c r="B14" s="35" t="s">
        <v>144</v>
      </c>
      <c r="C14" s="7"/>
    </row>
    <row r="15" spans="1:8" ht="46.15" customHeight="1" x14ac:dyDescent="0.25">
      <c r="A15" s="248" t="s">
        <v>129</v>
      </c>
      <c r="B15" s="35" t="s">
        <v>146</v>
      </c>
      <c r="C15" s="7"/>
    </row>
    <row r="16" spans="1:8" ht="15.75" x14ac:dyDescent="0.25">
      <c r="A16" s="249"/>
      <c r="B16" s="35" t="s">
        <v>143</v>
      </c>
      <c r="C16" s="7"/>
    </row>
    <row r="17" spans="1:3" ht="15.75" x14ac:dyDescent="0.25">
      <c r="A17" s="250"/>
      <c r="B17" s="35" t="s">
        <v>144</v>
      </c>
      <c r="C17" s="7"/>
    </row>
  </sheetData>
  <mergeCells count="7">
    <mergeCell ref="A5:C5"/>
    <mergeCell ref="A9:A11"/>
    <mergeCell ref="A12:A14"/>
    <mergeCell ref="A15:A17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outlinePr summaryBelow="0" summaryRight="0"/>
  </sheetPr>
  <dimension ref="B1:L14"/>
  <sheetViews>
    <sheetView topLeftCell="A7" zoomScale="85" zoomScaleNormal="85" workbookViewId="0">
      <selection activeCell="B1" sqref="B1:D1"/>
    </sheetView>
  </sheetViews>
  <sheetFormatPr defaultRowHeight="12.75" x14ac:dyDescent="0.2"/>
  <cols>
    <col min="1" max="1" width="3.28515625" customWidth="1"/>
    <col min="2" max="2" width="18.7109375" bestFit="1" customWidth="1"/>
    <col min="3" max="3" width="21.5703125" customWidth="1"/>
    <col min="4" max="7" width="12.28515625" bestFit="1" customWidth="1"/>
    <col min="8" max="8" width="17.28515625" bestFit="1" customWidth="1"/>
  </cols>
  <sheetData>
    <row r="1" spans="2:12" x14ac:dyDescent="0.2">
      <c r="B1" s="255" t="s">
        <v>111</v>
      </c>
      <c r="C1" s="255"/>
      <c r="D1" s="255"/>
      <c r="E1" s="5"/>
      <c r="F1" s="6"/>
      <c r="G1" s="6"/>
      <c r="H1" s="1"/>
    </row>
    <row r="2" spans="2:12" x14ac:dyDescent="0.2">
      <c r="B2" s="242" t="s">
        <v>31</v>
      </c>
      <c r="C2" s="242"/>
      <c r="D2" s="242"/>
      <c r="E2" s="242"/>
      <c r="F2" s="242"/>
      <c r="G2" s="4"/>
      <c r="H2" s="1"/>
    </row>
    <row r="3" spans="2:12" x14ac:dyDescent="0.2">
      <c r="B3" s="242" t="s">
        <v>2</v>
      </c>
      <c r="C3" s="242"/>
      <c r="D3" s="242"/>
      <c r="E3" s="242"/>
      <c r="F3" s="242"/>
      <c r="G3" s="242"/>
      <c r="H3" s="15"/>
    </row>
    <row r="4" spans="2:12" ht="46.9" customHeight="1" x14ac:dyDescent="0.2">
      <c r="B4" s="256" t="s">
        <v>112</v>
      </c>
      <c r="C4" s="256"/>
      <c r="D4" s="256"/>
      <c r="E4" s="256"/>
      <c r="F4" s="256"/>
      <c r="G4" s="256"/>
      <c r="H4" s="256"/>
    </row>
    <row r="5" spans="2:12" ht="60" x14ac:dyDescent="0.2">
      <c r="B5" s="28"/>
      <c r="C5" s="28" t="s">
        <v>114</v>
      </c>
      <c r="D5" s="254" t="s">
        <v>115</v>
      </c>
      <c r="E5" s="254"/>
      <c r="F5" s="254" t="s">
        <v>116</v>
      </c>
      <c r="G5" s="254"/>
      <c r="H5" s="28" t="s">
        <v>117</v>
      </c>
    </row>
    <row r="6" spans="2:12" ht="87" customHeight="1" x14ac:dyDescent="0.2">
      <c r="B6" s="20" t="s">
        <v>113</v>
      </c>
      <c r="C6" s="20" t="s">
        <v>118</v>
      </c>
      <c r="D6" s="24" t="s">
        <v>119</v>
      </c>
      <c r="E6" s="24" t="s">
        <v>120</v>
      </c>
      <c r="F6" s="24" t="s">
        <v>119</v>
      </c>
      <c r="G6" s="24" t="s">
        <v>120</v>
      </c>
      <c r="H6" s="20" t="s">
        <v>121</v>
      </c>
    </row>
    <row r="7" spans="2:12" x14ac:dyDescent="0.2">
      <c r="B7" s="25" t="s">
        <v>94</v>
      </c>
      <c r="C7" s="25" t="s">
        <v>95</v>
      </c>
      <c r="D7" s="25" t="s">
        <v>96</v>
      </c>
      <c r="E7" s="25" t="s">
        <v>97</v>
      </c>
      <c r="F7" s="25" t="s">
        <v>98</v>
      </c>
      <c r="G7" s="25" t="s">
        <v>99</v>
      </c>
      <c r="H7" s="25" t="s">
        <v>100</v>
      </c>
    </row>
    <row r="8" spans="2:12" ht="15" customHeight="1" x14ac:dyDescent="0.2">
      <c r="B8" s="40" t="s">
        <v>5</v>
      </c>
      <c r="C8" s="16">
        <f>E8+G8+H8</f>
        <v>0</v>
      </c>
      <c r="D8" s="16"/>
      <c r="E8" s="16"/>
      <c r="F8" s="16"/>
      <c r="G8" s="16"/>
      <c r="H8" s="16"/>
    </row>
    <row r="9" spans="2:12" ht="15" customHeight="1" x14ac:dyDescent="0.2">
      <c r="B9" s="40" t="s">
        <v>6</v>
      </c>
      <c r="C9" s="16">
        <f>E9+G9+H9</f>
        <v>0</v>
      </c>
      <c r="D9" s="17"/>
      <c r="E9" s="17"/>
      <c r="F9" s="17"/>
      <c r="G9" s="17"/>
      <c r="H9" s="17"/>
      <c r="I9" s="49"/>
      <c r="J9" s="50"/>
      <c r="K9" s="50"/>
      <c r="L9" s="50"/>
    </row>
    <row r="10" spans="2:12" ht="15" customHeight="1" x14ac:dyDescent="0.2">
      <c r="B10" s="41" t="s">
        <v>122</v>
      </c>
      <c r="C10" s="16">
        <f>E10+G10+H10</f>
        <v>0</v>
      </c>
      <c r="D10" s="18"/>
      <c r="E10" s="18"/>
      <c r="F10" s="18"/>
      <c r="G10" s="18"/>
      <c r="H10" s="18"/>
    </row>
    <row r="11" spans="2:12" x14ac:dyDescent="0.2">
      <c r="B11" s="39" t="s">
        <v>9</v>
      </c>
      <c r="C11" s="29">
        <f t="shared" ref="C11:H11" si="0">SUM(C8:C10)</f>
        <v>0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</row>
    <row r="14" spans="2:12" x14ac:dyDescent="0.2">
      <c r="B14" s="59" t="s">
        <v>39</v>
      </c>
    </row>
  </sheetData>
  <mergeCells count="6">
    <mergeCell ref="F5:G5"/>
    <mergeCell ref="B1:D1"/>
    <mergeCell ref="B2:F2"/>
    <mergeCell ref="B3:G3"/>
    <mergeCell ref="B4:H4"/>
    <mergeCell ref="D5:E5"/>
  </mergeCells>
  <phoneticPr fontId="0" type="noConversion"/>
  <pageMargins left="0.78740157480314965" right="0.19685039370078741" top="0.78740157480314965" bottom="0.59055118110236227" header="0.39370078740157483" footer="0.39370078740157483"/>
  <pageSetup paperSize="9" firstPageNumber="9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9</vt:lpstr>
      <vt:lpstr>Табл 1 к ф.9</vt:lpstr>
      <vt:lpstr>Табл 2 к ф.9</vt:lpstr>
      <vt:lpstr>Форма 9а</vt:lpstr>
      <vt:lpstr>'Табл 1 к ф.9'!Заголовки_для_печати</vt:lpstr>
      <vt:lpstr>'Форма 9'!Заголовки_для_печати</vt:lpstr>
      <vt:lpstr>'Форма 9'!Область_печати</vt:lpstr>
      <vt:lpstr>'Форма 9а'!Область_печати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2013-01-24T07:31:55Z</cp:lastPrinted>
  <dcterms:created xsi:type="dcterms:W3CDTF">2010-11-12T13:16:09Z</dcterms:created>
  <dcterms:modified xsi:type="dcterms:W3CDTF">2013-01-24T09:03:59Z</dcterms:modified>
</cp:coreProperties>
</file>